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mod\bg\doc\drugi\"/>
    </mc:Choice>
  </mc:AlternateContent>
  <bookViews>
    <workbookView xWindow="0" yWindow="0" windowWidth="28800" windowHeight="13725" tabRatio="654" activeTab="4"/>
  </bookViews>
  <sheets>
    <sheet name="Инж.БП-СВ-Утил_изм" sheetId="54" r:id="rId1"/>
    <sheet name="АСП-КЛП-Утил_изм" sheetId="51" r:id="rId2"/>
    <sheet name="АСП-КЛП-Утил_допълн" sheetId="52" r:id="rId3"/>
    <sheet name="Морски БП-Утил.изм" sheetId="56" r:id="rId4"/>
    <sheet name="Морски БП-Утил_допълн" sheetId="55" r:id="rId5"/>
  </sheets>
  <definedNames>
    <definedName name="_xlnm.Print_Area" localSheetId="2">'АСП-КЛП-Утил_допълн'!$A$1:$AC$583</definedName>
    <definedName name="_xlnm.Print_Area" localSheetId="1">'АСП-КЛП-Утил_изм'!$A$1:$Y$593</definedName>
    <definedName name="_xlnm.Print_Area" localSheetId="3">'Морски БП-Утил.изм'!$A$1:$Y$50</definedName>
    <definedName name="_xlnm.Print_Titles" localSheetId="2">'АСП-КЛП-Утил_допълн'!$A:$G,'АСП-КЛП-Утил_допълн'!$1:$7</definedName>
    <definedName name="_xlnm.Print_Titles" localSheetId="1">'АСП-КЛП-Утил_изм'!$A:$G,'АСП-КЛП-Утил_изм'!$1:$7</definedName>
    <definedName name="_xlnm.Print_Titles" localSheetId="0">'Инж.БП-СВ-Утил_изм'!$A:$G,'Инж.БП-СВ-Утил_изм'!$3:$5</definedName>
    <definedName name="_xlnm.Print_Titles" localSheetId="3">'Морски БП-Утил.изм'!$A:$G,'Морски БП-Утил.изм'!$1:$3</definedName>
    <definedName name="_xlnm.Print_Titles" localSheetId="4">'Морски БП-Утил_допълн'!$A:$G,'Морски БП-Утил_допълн'!$1:$3</definedName>
    <definedName name="БПка_мини">#REF!</definedName>
    <definedName name="Наличност">#REF!</definedName>
    <definedName name="Разход">#REF!</definedName>
  </definedNames>
  <calcPr calcId="152511"/>
</workbook>
</file>

<file path=xl/calcChain.xml><?xml version="1.0" encoding="utf-8"?>
<calcChain xmlns="http://schemas.openxmlformats.org/spreadsheetml/2006/main">
  <c r="O589" i="51" l="1"/>
  <c r="N589" i="51"/>
  <c r="N588" i="51"/>
  <c r="H588" i="51"/>
  <c r="N587" i="51"/>
  <c r="K587" i="51"/>
  <c r="K588" i="51" s="1"/>
  <c r="O588" i="51" s="1"/>
  <c r="N586" i="51"/>
  <c r="K586" i="51"/>
  <c r="O586" i="51" s="1"/>
  <c r="H586" i="51"/>
  <c r="N585" i="51"/>
  <c r="K585" i="51"/>
  <c r="O585" i="51" s="1"/>
  <c r="P585" i="51" s="1"/>
  <c r="P586" i="51" s="1"/>
  <c r="O582" i="51"/>
  <c r="N582" i="51"/>
  <c r="J581" i="51"/>
  <c r="N581" i="51" s="1"/>
  <c r="I581" i="51"/>
  <c r="H581" i="51"/>
  <c r="N580" i="51"/>
  <c r="K580" i="51"/>
  <c r="K581" i="51" s="1"/>
  <c r="O581" i="51" s="1"/>
  <c r="O579" i="51"/>
  <c r="N579" i="51"/>
  <c r="J578" i="51"/>
  <c r="N578" i="51" s="1"/>
  <c r="I578" i="51"/>
  <c r="H578" i="51"/>
  <c r="N577" i="51"/>
  <c r="K577" i="51"/>
  <c r="N576" i="51"/>
  <c r="K576" i="51"/>
  <c r="O576" i="51" s="1"/>
  <c r="Q576" i="51" s="1"/>
  <c r="J575" i="51"/>
  <c r="N575" i="51" s="1"/>
  <c r="I575" i="51"/>
  <c r="N574" i="51"/>
  <c r="K574" i="51"/>
  <c r="O574" i="51" s="1"/>
  <c r="Q574" i="51" s="1"/>
  <c r="N573" i="51"/>
  <c r="K573" i="51"/>
  <c r="O573" i="51" s="1"/>
  <c r="P573" i="51" s="1"/>
  <c r="N572" i="51"/>
  <c r="K572" i="51"/>
  <c r="O572" i="51" s="1"/>
  <c r="Q572" i="51" s="1"/>
  <c r="N571" i="51"/>
  <c r="H571" i="51"/>
  <c r="N570" i="51"/>
  <c r="K570" i="51"/>
  <c r="O570" i="51" s="1"/>
  <c r="P570" i="51" s="1"/>
  <c r="O569" i="51"/>
  <c r="N569" i="51"/>
  <c r="J568" i="51"/>
  <c r="N568" i="51" s="1"/>
  <c r="N567" i="51"/>
  <c r="K567" i="51"/>
  <c r="O567" i="51" s="1"/>
  <c r="Q567" i="51" s="1"/>
  <c r="N566" i="51"/>
  <c r="K566" i="51"/>
  <c r="K568" i="51" s="1"/>
  <c r="O568" i="51" s="1"/>
  <c r="Q568" i="51" s="1"/>
  <c r="J565" i="51"/>
  <c r="N565" i="51" s="1"/>
  <c r="N564" i="51"/>
  <c r="K564" i="51"/>
  <c r="K565" i="51" s="1"/>
  <c r="O565" i="51" s="1"/>
  <c r="J563" i="51"/>
  <c r="N563" i="51" s="1"/>
  <c r="N562" i="51"/>
  <c r="K562" i="51"/>
  <c r="N561" i="51"/>
  <c r="K561" i="51"/>
  <c r="O561" i="51" s="1"/>
  <c r="Q561" i="51" s="1"/>
  <c r="J560" i="51"/>
  <c r="N560" i="51" s="1"/>
  <c r="N559" i="51"/>
  <c r="K559" i="51"/>
  <c r="O559" i="51" s="1"/>
  <c r="P559" i="51" s="1"/>
  <c r="N558" i="51"/>
  <c r="K558" i="51"/>
  <c r="O558" i="51" s="1"/>
  <c r="Q558" i="51" s="1"/>
  <c r="N557" i="51"/>
  <c r="K557" i="51"/>
  <c r="O557" i="51" s="1"/>
  <c r="N556" i="51"/>
  <c r="K556" i="51"/>
  <c r="O556" i="51" s="1"/>
  <c r="Q556" i="51" s="1"/>
  <c r="N555" i="51"/>
  <c r="K555" i="51"/>
  <c r="O555" i="51" s="1"/>
  <c r="P555" i="51" s="1"/>
  <c r="J554" i="51"/>
  <c r="N554" i="51" s="1"/>
  <c r="N553" i="51"/>
  <c r="K553" i="51"/>
  <c r="O553" i="51" s="1"/>
  <c r="Q553" i="51" s="1"/>
  <c r="N552" i="51"/>
  <c r="K552" i="51"/>
  <c r="K554" i="51" s="1"/>
  <c r="O554" i="51" s="1"/>
  <c r="Q554" i="51" s="1"/>
  <c r="J551" i="51"/>
  <c r="N551" i="51" s="1"/>
  <c r="N550" i="51"/>
  <c r="K550" i="51"/>
  <c r="O550" i="51" s="1"/>
  <c r="Q550" i="51" s="1"/>
  <c r="N549" i="51"/>
  <c r="K549" i="51"/>
  <c r="K551" i="51" s="1"/>
  <c r="O551" i="51" s="1"/>
  <c r="Q551" i="51" s="1"/>
  <c r="J548" i="51"/>
  <c r="N548" i="51" s="1"/>
  <c r="N547" i="51"/>
  <c r="K547" i="51"/>
  <c r="K548" i="51" s="1"/>
  <c r="O548" i="51" s="1"/>
  <c r="Q548" i="51" s="1"/>
  <c r="J546" i="51"/>
  <c r="N546" i="51" s="1"/>
  <c r="N545" i="51"/>
  <c r="K545" i="51"/>
  <c r="O545" i="51" s="1"/>
  <c r="P545" i="51" s="1"/>
  <c r="N544" i="51"/>
  <c r="K544" i="51"/>
  <c r="O544" i="51" s="1"/>
  <c r="Q544" i="51" s="1"/>
  <c r="N543" i="51"/>
  <c r="K543" i="51"/>
  <c r="O543" i="51" s="1"/>
  <c r="N542" i="51"/>
  <c r="K542" i="51"/>
  <c r="O542" i="51" s="1"/>
  <c r="Q542" i="51" s="1"/>
  <c r="N541" i="51"/>
  <c r="K541" i="51"/>
  <c r="O541" i="51" s="1"/>
  <c r="P541" i="51" s="1"/>
  <c r="N540" i="51"/>
  <c r="K540" i="51"/>
  <c r="O540" i="51" s="1"/>
  <c r="Q540" i="51" s="1"/>
  <c r="N539" i="51"/>
  <c r="K539" i="51"/>
  <c r="N538" i="51"/>
  <c r="K538" i="51"/>
  <c r="O538" i="51" s="1"/>
  <c r="Q538" i="51" s="1"/>
  <c r="J537" i="51"/>
  <c r="N537" i="51" s="1"/>
  <c r="N536" i="51"/>
  <c r="K536" i="51"/>
  <c r="O536" i="51" s="1"/>
  <c r="Q536" i="51" s="1"/>
  <c r="N535" i="51"/>
  <c r="K535" i="51"/>
  <c r="K537" i="51" s="1"/>
  <c r="O537" i="51" s="1"/>
  <c r="J534" i="51"/>
  <c r="N534" i="51" s="1"/>
  <c r="N533" i="51"/>
  <c r="K533" i="51"/>
  <c r="K534" i="51" s="1"/>
  <c r="O534" i="51" s="1"/>
  <c r="J532" i="51"/>
  <c r="N532" i="51" s="1"/>
  <c r="N531" i="51"/>
  <c r="K531" i="51"/>
  <c r="O531" i="51" s="1"/>
  <c r="N530" i="51"/>
  <c r="K530" i="51"/>
  <c r="O530" i="51" s="1"/>
  <c r="Q530" i="51" s="1"/>
  <c r="N529" i="51"/>
  <c r="K529" i="51"/>
  <c r="O529" i="51" s="1"/>
  <c r="P529" i="51" s="1"/>
  <c r="N528" i="51"/>
  <c r="K528" i="51"/>
  <c r="O528" i="51" s="1"/>
  <c r="Q528" i="51" s="1"/>
  <c r="N527" i="51"/>
  <c r="K527" i="51"/>
  <c r="N526" i="51"/>
  <c r="K526" i="51"/>
  <c r="O526" i="51" s="1"/>
  <c r="Q526" i="51" s="1"/>
  <c r="J522" i="51"/>
  <c r="N522" i="51" s="1"/>
  <c r="N521" i="51"/>
  <c r="K521" i="51"/>
  <c r="O521" i="51" s="1"/>
  <c r="J520" i="51"/>
  <c r="K520" i="51" s="1"/>
  <c r="O520" i="51" s="1"/>
  <c r="Q520" i="51" s="1"/>
  <c r="N519" i="51"/>
  <c r="K519" i="51"/>
  <c r="O519" i="51" s="1"/>
  <c r="Q519" i="51" s="1"/>
  <c r="J518" i="51"/>
  <c r="N518" i="51" s="1"/>
  <c r="N517" i="51"/>
  <c r="K517" i="51"/>
  <c r="O517" i="51" s="1"/>
  <c r="J516" i="51"/>
  <c r="K516" i="51" s="1"/>
  <c r="O516" i="51" s="1"/>
  <c r="Q516" i="51" s="1"/>
  <c r="N515" i="51"/>
  <c r="K515" i="51"/>
  <c r="O515" i="51" s="1"/>
  <c r="Q515" i="51" s="1"/>
  <c r="J514" i="51"/>
  <c r="N514" i="51" s="1"/>
  <c r="N513" i="51"/>
  <c r="K513" i="51"/>
  <c r="O513" i="51" s="1"/>
  <c r="J511" i="51"/>
  <c r="K511" i="51" s="1"/>
  <c r="O511" i="51" s="1"/>
  <c r="Q511" i="51" s="1"/>
  <c r="N510" i="51"/>
  <c r="K510" i="51"/>
  <c r="O510" i="51" s="1"/>
  <c r="Q510" i="51" s="1"/>
  <c r="J508" i="51"/>
  <c r="N508" i="51" s="1"/>
  <c r="N507" i="51"/>
  <c r="K507" i="51"/>
  <c r="O507" i="51" s="1"/>
  <c r="O506" i="51"/>
  <c r="Q506" i="51" s="1"/>
  <c r="N506" i="51"/>
  <c r="O505" i="51"/>
  <c r="Q505" i="51" s="1"/>
  <c r="N505" i="51"/>
  <c r="O504" i="51"/>
  <c r="Q504" i="51" s="1"/>
  <c r="N504" i="51"/>
  <c r="O503" i="51"/>
  <c r="Q503" i="51" s="1"/>
  <c r="N503" i="51"/>
  <c r="O502" i="51"/>
  <c r="Q502" i="51" s="1"/>
  <c r="N502" i="51"/>
  <c r="P501" i="51"/>
  <c r="O501" i="51"/>
  <c r="Q501" i="51" s="1"/>
  <c r="N501" i="51"/>
  <c r="O500" i="51"/>
  <c r="Q500" i="51" s="1"/>
  <c r="N500" i="51"/>
  <c r="O499" i="51"/>
  <c r="Q499" i="51" s="1"/>
  <c r="N499" i="51"/>
  <c r="O498" i="51"/>
  <c r="Q498" i="51" s="1"/>
  <c r="N498" i="51"/>
  <c r="O497" i="51"/>
  <c r="Q497" i="51" s="1"/>
  <c r="N497" i="51"/>
  <c r="O496" i="51"/>
  <c r="Q496" i="51" s="1"/>
  <c r="N496" i="51"/>
  <c r="O495" i="51"/>
  <c r="Q495" i="51" s="1"/>
  <c r="N495" i="51"/>
  <c r="O494" i="51"/>
  <c r="Q494" i="51" s="1"/>
  <c r="N494" i="51"/>
  <c r="O493" i="51"/>
  <c r="Q493" i="51" s="1"/>
  <c r="N493" i="51"/>
  <c r="O492" i="51"/>
  <c r="Q492" i="51" s="1"/>
  <c r="N492" i="51"/>
  <c r="O491" i="51"/>
  <c r="Q491" i="51" s="1"/>
  <c r="N491" i="51"/>
  <c r="O490" i="51"/>
  <c r="Q490" i="51" s="1"/>
  <c r="N490" i="51"/>
  <c r="O489" i="51"/>
  <c r="Q489" i="51" s="1"/>
  <c r="N489" i="51"/>
  <c r="O488" i="51"/>
  <c r="Q488" i="51" s="1"/>
  <c r="N488" i="51"/>
  <c r="O487" i="51"/>
  <c r="Q487" i="51" s="1"/>
  <c r="N487" i="51"/>
  <c r="O486" i="51"/>
  <c r="Q486" i="51" s="1"/>
  <c r="N486" i="51"/>
  <c r="O485" i="51"/>
  <c r="Q485" i="51" s="1"/>
  <c r="N485" i="51"/>
  <c r="O484" i="51"/>
  <c r="Q484" i="51" s="1"/>
  <c r="N484" i="51"/>
  <c r="O483" i="51"/>
  <c r="Q483" i="51" s="1"/>
  <c r="N483" i="51"/>
  <c r="O482" i="51"/>
  <c r="Q482" i="51" s="1"/>
  <c r="N482" i="51"/>
  <c r="O481" i="51"/>
  <c r="Q481" i="51" s="1"/>
  <c r="N481" i="51"/>
  <c r="J480" i="51"/>
  <c r="K480" i="51" s="1"/>
  <c r="O480" i="51" s="1"/>
  <c r="Q480" i="51" s="1"/>
  <c r="N479" i="51"/>
  <c r="K479" i="51"/>
  <c r="O479" i="51" s="1"/>
  <c r="Q479" i="51" s="1"/>
  <c r="J478" i="51"/>
  <c r="N478" i="51" s="1"/>
  <c r="N477" i="51"/>
  <c r="K477" i="51"/>
  <c r="O477" i="51" s="1"/>
  <c r="J476" i="51"/>
  <c r="K476" i="51" s="1"/>
  <c r="O476" i="51" s="1"/>
  <c r="Q476" i="51" s="1"/>
  <c r="N475" i="51"/>
  <c r="K475" i="51"/>
  <c r="O475" i="51" s="1"/>
  <c r="Q475" i="51" s="1"/>
  <c r="J474" i="51"/>
  <c r="N474" i="51" s="1"/>
  <c r="N473" i="51"/>
  <c r="K473" i="51"/>
  <c r="K474" i="51" s="1"/>
  <c r="O474" i="51" s="1"/>
  <c r="O472" i="51"/>
  <c r="Q472" i="51" s="1"/>
  <c r="N472" i="51"/>
  <c r="J471" i="51"/>
  <c r="N471" i="51" s="1"/>
  <c r="N470" i="51"/>
  <c r="K470" i="51"/>
  <c r="O470" i="51" s="1"/>
  <c r="Q470" i="51" s="1"/>
  <c r="N469" i="51"/>
  <c r="K469" i="51"/>
  <c r="K471" i="51" s="1"/>
  <c r="O471" i="51" s="1"/>
  <c r="Q471" i="51" s="1"/>
  <c r="O468" i="51"/>
  <c r="Q468" i="51" s="1"/>
  <c r="N468" i="51"/>
  <c r="O467" i="51"/>
  <c r="Q467" i="51" s="1"/>
  <c r="N467" i="51"/>
  <c r="O466" i="51"/>
  <c r="Q466" i="51" s="1"/>
  <c r="N466" i="51"/>
  <c r="O465" i="51"/>
  <c r="Q465" i="51" s="1"/>
  <c r="N465" i="51"/>
  <c r="O464" i="51"/>
  <c r="Q464" i="51" s="1"/>
  <c r="N464" i="51"/>
  <c r="O463" i="51"/>
  <c r="Q463" i="51" s="1"/>
  <c r="N463" i="51"/>
  <c r="N462" i="51"/>
  <c r="K462" i="51"/>
  <c r="O462" i="51" s="1"/>
  <c r="Q462" i="51" s="1"/>
  <c r="N461" i="51"/>
  <c r="K461" i="51"/>
  <c r="O461" i="51" s="1"/>
  <c r="N460" i="51"/>
  <c r="K460" i="51"/>
  <c r="O460" i="51" s="1"/>
  <c r="Q460" i="51" s="1"/>
  <c r="N459" i="51"/>
  <c r="K459" i="51"/>
  <c r="O459" i="51" s="1"/>
  <c r="P459" i="51" s="1"/>
  <c r="N458" i="51"/>
  <c r="K458" i="51"/>
  <c r="O458" i="51" s="1"/>
  <c r="Q458" i="51" s="1"/>
  <c r="N457" i="51"/>
  <c r="K457" i="51"/>
  <c r="O457" i="51" s="1"/>
  <c r="N456" i="51"/>
  <c r="K456" i="51"/>
  <c r="O456" i="51" s="1"/>
  <c r="Q456" i="51" s="1"/>
  <c r="N455" i="51"/>
  <c r="K455" i="51"/>
  <c r="O455" i="51" s="1"/>
  <c r="P455" i="51" s="1"/>
  <c r="J454" i="51"/>
  <c r="N453" i="51"/>
  <c r="K453" i="51"/>
  <c r="O453" i="51" s="1"/>
  <c r="Q453" i="51" s="1"/>
  <c r="J452" i="51"/>
  <c r="N452" i="51" s="1"/>
  <c r="N451" i="51"/>
  <c r="K451" i="51"/>
  <c r="O451" i="51" s="1"/>
  <c r="P451" i="51" s="1"/>
  <c r="J450" i="51"/>
  <c r="N449" i="51"/>
  <c r="K449" i="51"/>
  <c r="O449" i="51" s="1"/>
  <c r="Q449" i="51" s="1"/>
  <c r="J448" i="51"/>
  <c r="N448" i="51" s="1"/>
  <c r="N447" i="51"/>
  <c r="K447" i="51"/>
  <c r="O447" i="51" s="1"/>
  <c r="J446" i="51"/>
  <c r="K446" i="51" s="1"/>
  <c r="O446" i="51" s="1"/>
  <c r="Q446" i="51" s="1"/>
  <c r="N445" i="51"/>
  <c r="K445" i="51"/>
  <c r="O445" i="51" s="1"/>
  <c r="Q445" i="51" s="1"/>
  <c r="J444" i="51"/>
  <c r="N444" i="51" s="1"/>
  <c r="N443" i="51"/>
  <c r="K443" i="51"/>
  <c r="O443" i="51" s="1"/>
  <c r="J442" i="51"/>
  <c r="K442" i="51" s="1"/>
  <c r="O442" i="51" s="1"/>
  <c r="Q442" i="51" s="1"/>
  <c r="N441" i="51"/>
  <c r="K441" i="51"/>
  <c r="O441" i="51" s="1"/>
  <c r="Q441" i="51" s="1"/>
  <c r="J440" i="51"/>
  <c r="N440" i="51" s="1"/>
  <c r="N439" i="51"/>
  <c r="K439" i="51"/>
  <c r="O439" i="51" s="1"/>
  <c r="J438" i="51"/>
  <c r="K438" i="51" s="1"/>
  <c r="O438" i="51" s="1"/>
  <c r="Q438" i="51" s="1"/>
  <c r="N437" i="51"/>
  <c r="K437" i="51"/>
  <c r="O437" i="51" s="1"/>
  <c r="Q437" i="51" s="1"/>
  <c r="J436" i="51"/>
  <c r="N436" i="51" s="1"/>
  <c r="N435" i="51"/>
  <c r="K435" i="51"/>
  <c r="O435" i="51" s="1"/>
  <c r="J434" i="51"/>
  <c r="K434" i="51" s="1"/>
  <c r="O434" i="51" s="1"/>
  <c r="Q434" i="51" s="1"/>
  <c r="N433" i="51"/>
  <c r="K433" i="51"/>
  <c r="O433" i="51" s="1"/>
  <c r="Q433" i="51" s="1"/>
  <c r="J432" i="51"/>
  <c r="N432" i="51" s="1"/>
  <c r="N431" i="51"/>
  <c r="K431" i="51"/>
  <c r="O431" i="51" s="1"/>
  <c r="J430" i="51"/>
  <c r="K430" i="51" s="1"/>
  <c r="O430" i="51" s="1"/>
  <c r="Q430" i="51" s="1"/>
  <c r="N429" i="51"/>
  <c r="K429" i="51"/>
  <c r="O429" i="51" s="1"/>
  <c r="Q429" i="51" s="1"/>
  <c r="J428" i="51"/>
  <c r="N428" i="51" s="1"/>
  <c r="N427" i="51"/>
  <c r="K427" i="51"/>
  <c r="O427" i="51" s="1"/>
  <c r="J426" i="51"/>
  <c r="K426" i="51" s="1"/>
  <c r="O426" i="51" s="1"/>
  <c r="Q426" i="51" s="1"/>
  <c r="O425" i="51"/>
  <c r="Q425" i="51" s="1"/>
  <c r="N425" i="51"/>
  <c r="O424" i="51"/>
  <c r="Q424" i="51" s="1"/>
  <c r="N424" i="51"/>
  <c r="O423" i="51"/>
  <c r="Q423" i="51" s="1"/>
  <c r="N423" i="51"/>
  <c r="N422" i="51"/>
  <c r="K422" i="51"/>
  <c r="O422" i="51" s="1"/>
  <c r="Q422" i="51" s="1"/>
  <c r="N421" i="51"/>
  <c r="K421" i="51"/>
  <c r="O421" i="51" s="1"/>
  <c r="J420" i="51"/>
  <c r="K420" i="51" s="1"/>
  <c r="O420" i="51" s="1"/>
  <c r="Q420" i="51" s="1"/>
  <c r="N419" i="51"/>
  <c r="K419" i="51"/>
  <c r="O419" i="51" s="1"/>
  <c r="Q419" i="51" s="1"/>
  <c r="N418" i="51"/>
  <c r="K418" i="51"/>
  <c r="O418" i="51" s="1"/>
  <c r="N417" i="51"/>
  <c r="K417" i="51"/>
  <c r="O417" i="51" s="1"/>
  <c r="Q417" i="51" s="1"/>
  <c r="N416" i="51"/>
  <c r="K416" i="51"/>
  <c r="O416" i="51" s="1"/>
  <c r="N415" i="51"/>
  <c r="K415" i="51"/>
  <c r="O415" i="51" s="1"/>
  <c r="Q415" i="51" s="1"/>
  <c r="N414" i="51"/>
  <c r="K414" i="51"/>
  <c r="O414" i="51" s="1"/>
  <c r="N413" i="51"/>
  <c r="K413" i="51"/>
  <c r="O413" i="51" s="1"/>
  <c r="Q413" i="51" s="1"/>
  <c r="N412" i="51"/>
  <c r="K412" i="51"/>
  <c r="O412" i="51" s="1"/>
  <c r="N411" i="51"/>
  <c r="K411" i="51"/>
  <c r="O411" i="51" s="1"/>
  <c r="Q411" i="51" s="1"/>
  <c r="N410" i="51"/>
  <c r="K410" i="51"/>
  <c r="O410" i="51" s="1"/>
  <c r="N409" i="51"/>
  <c r="K409" i="51"/>
  <c r="O409" i="51" s="1"/>
  <c r="Q409" i="51" s="1"/>
  <c r="N408" i="51"/>
  <c r="K408" i="51"/>
  <c r="O408" i="51" s="1"/>
  <c r="N407" i="51"/>
  <c r="K407" i="51"/>
  <c r="O407" i="51" s="1"/>
  <c r="Q407" i="51" s="1"/>
  <c r="N406" i="51"/>
  <c r="K406" i="51"/>
  <c r="O406" i="51" s="1"/>
  <c r="N405" i="51"/>
  <c r="K405" i="51"/>
  <c r="O405" i="51" s="1"/>
  <c r="Q405" i="51" s="1"/>
  <c r="N404" i="51"/>
  <c r="K404" i="51"/>
  <c r="O404" i="51" s="1"/>
  <c r="N403" i="51"/>
  <c r="K403" i="51"/>
  <c r="O403" i="51" s="1"/>
  <c r="Q403" i="51" s="1"/>
  <c r="N402" i="51"/>
  <c r="K402" i="51"/>
  <c r="O402" i="51" s="1"/>
  <c r="N401" i="51"/>
  <c r="K401" i="51"/>
  <c r="O401" i="51" s="1"/>
  <c r="Q401" i="51" s="1"/>
  <c r="N400" i="51"/>
  <c r="K400" i="51"/>
  <c r="O400" i="51" s="1"/>
  <c r="J399" i="51"/>
  <c r="K399" i="51" s="1"/>
  <c r="O399" i="51" s="1"/>
  <c r="Q399" i="51" s="1"/>
  <c r="N398" i="51"/>
  <c r="K398" i="51"/>
  <c r="O398" i="51" s="1"/>
  <c r="Q398" i="51" s="1"/>
  <c r="J397" i="51"/>
  <c r="N397" i="51" s="1"/>
  <c r="N396" i="51"/>
  <c r="K396" i="51"/>
  <c r="O396" i="51" s="1"/>
  <c r="J394" i="51"/>
  <c r="K394" i="51" s="1"/>
  <c r="O394" i="51" s="1"/>
  <c r="Q394" i="51" s="1"/>
  <c r="N393" i="51"/>
  <c r="K393" i="51"/>
  <c r="O393" i="51" s="1"/>
  <c r="Q393" i="51" s="1"/>
  <c r="J392" i="51"/>
  <c r="N392" i="51" s="1"/>
  <c r="N391" i="51"/>
  <c r="K391" i="51"/>
  <c r="O391" i="51" s="1"/>
  <c r="J390" i="51"/>
  <c r="N390" i="51" s="1"/>
  <c r="N389" i="51"/>
  <c r="K389" i="51"/>
  <c r="K390" i="51" s="1"/>
  <c r="O390" i="51" s="1"/>
  <c r="Q390" i="51" s="1"/>
  <c r="J388" i="51"/>
  <c r="N388" i="51" s="1"/>
  <c r="N387" i="51"/>
  <c r="K387" i="51"/>
  <c r="O387" i="51" s="1"/>
  <c r="N386" i="51"/>
  <c r="K386" i="51"/>
  <c r="O386" i="51" s="1"/>
  <c r="Q386" i="51" s="1"/>
  <c r="N385" i="51"/>
  <c r="K385" i="51"/>
  <c r="O385" i="51" s="1"/>
  <c r="N384" i="51"/>
  <c r="K384" i="51"/>
  <c r="O384" i="51" s="1"/>
  <c r="Q384" i="51" s="1"/>
  <c r="N383" i="51"/>
  <c r="K383" i="51"/>
  <c r="O383" i="51" s="1"/>
  <c r="N382" i="51"/>
  <c r="K382" i="51"/>
  <c r="O382" i="51" s="1"/>
  <c r="Q382" i="51" s="1"/>
  <c r="N381" i="51"/>
  <c r="K381" i="51"/>
  <c r="O381" i="51" s="1"/>
  <c r="N380" i="51"/>
  <c r="K380" i="51"/>
  <c r="O380" i="51" s="1"/>
  <c r="Q380" i="51" s="1"/>
  <c r="N379" i="51"/>
  <c r="K379" i="51"/>
  <c r="O379" i="51" s="1"/>
  <c r="N378" i="51"/>
  <c r="K378" i="51"/>
  <c r="O378" i="51" s="1"/>
  <c r="N377" i="51"/>
  <c r="K377" i="51"/>
  <c r="K388" i="51" s="1"/>
  <c r="O388" i="51" s="1"/>
  <c r="J376" i="51"/>
  <c r="N376" i="51" s="1"/>
  <c r="H376" i="51"/>
  <c r="N374" i="51"/>
  <c r="K374" i="51"/>
  <c r="O374" i="51" s="1"/>
  <c r="N373" i="51"/>
  <c r="K373" i="51"/>
  <c r="O373" i="51" s="1"/>
  <c r="Q373" i="51" s="1"/>
  <c r="N372" i="51"/>
  <c r="K372" i="51"/>
  <c r="O372" i="51" s="1"/>
  <c r="P372" i="51" s="1"/>
  <c r="N371" i="51"/>
  <c r="K371" i="51"/>
  <c r="K376" i="51" s="1"/>
  <c r="O376" i="51" s="1"/>
  <c r="J370" i="51"/>
  <c r="N370" i="51" s="1"/>
  <c r="N369" i="51"/>
  <c r="K369" i="51"/>
  <c r="O369" i="51" s="1"/>
  <c r="N368" i="51"/>
  <c r="K368" i="51"/>
  <c r="O368" i="51" s="1"/>
  <c r="Q368" i="51" s="1"/>
  <c r="N367" i="51"/>
  <c r="K367" i="51"/>
  <c r="O367" i="51" s="1"/>
  <c r="P367" i="51" s="1"/>
  <c r="J365" i="51"/>
  <c r="N365" i="51" s="1"/>
  <c r="N364" i="51"/>
  <c r="K364" i="51"/>
  <c r="O364" i="51" s="1"/>
  <c r="Q364" i="51" s="1"/>
  <c r="N363" i="51"/>
  <c r="K363" i="51"/>
  <c r="O363" i="51" s="1"/>
  <c r="P363" i="51" s="1"/>
  <c r="N362" i="51"/>
  <c r="K362" i="51"/>
  <c r="O362" i="51" s="1"/>
  <c r="Q362" i="51" s="1"/>
  <c r="N361" i="51"/>
  <c r="K361" i="51"/>
  <c r="O361" i="51" s="1"/>
  <c r="N360" i="51"/>
  <c r="K360" i="51"/>
  <c r="O360" i="51" s="1"/>
  <c r="Q360" i="51" s="1"/>
  <c r="N359" i="51"/>
  <c r="K359" i="51"/>
  <c r="O359" i="51" s="1"/>
  <c r="P359" i="51" s="1"/>
  <c r="N358" i="51"/>
  <c r="K358" i="51"/>
  <c r="O358" i="51" s="1"/>
  <c r="Q358" i="51" s="1"/>
  <c r="N357" i="51"/>
  <c r="K357" i="51"/>
  <c r="O357" i="51" s="1"/>
  <c r="N356" i="51"/>
  <c r="K356" i="51"/>
  <c r="J355" i="51"/>
  <c r="N355" i="51" s="1"/>
  <c r="N354" i="51"/>
  <c r="K354" i="51"/>
  <c r="O354" i="51" s="1"/>
  <c r="P354" i="51" s="1"/>
  <c r="J353" i="51"/>
  <c r="N353" i="51" s="1"/>
  <c r="N352" i="51"/>
  <c r="K352" i="51"/>
  <c r="O352" i="51" s="1"/>
  <c r="Q352" i="51" s="1"/>
  <c r="N351" i="51"/>
  <c r="K351" i="51"/>
  <c r="O351" i="51" s="1"/>
  <c r="P351" i="51" s="1"/>
  <c r="N350" i="51"/>
  <c r="K350" i="51"/>
  <c r="O350" i="51" s="1"/>
  <c r="Q350" i="51" s="1"/>
  <c r="N349" i="51"/>
  <c r="K349" i="51"/>
  <c r="O349" i="51" s="1"/>
  <c r="N348" i="51"/>
  <c r="K348" i="51"/>
  <c r="O348" i="51" s="1"/>
  <c r="Q348" i="51" s="1"/>
  <c r="N347" i="51"/>
  <c r="K347" i="51"/>
  <c r="J346" i="51"/>
  <c r="N346" i="51" s="1"/>
  <c r="N345" i="51"/>
  <c r="K345" i="51"/>
  <c r="O345" i="51" s="1"/>
  <c r="Q345" i="51" s="1"/>
  <c r="N344" i="51"/>
  <c r="K344" i="51"/>
  <c r="O344" i="51" s="1"/>
  <c r="P344" i="51" s="1"/>
  <c r="N343" i="51"/>
  <c r="K343" i="51"/>
  <c r="O343" i="51" s="1"/>
  <c r="Q343" i="51" s="1"/>
  <c r="N342" i="51"/>
  <c r="K342" i="51"/>
  <c r="O342" i="51" s="1"/>
  <c r="N341" i="51"/>
  <c r="K341" i="51"/>
  <c r="O341" i="51" s="1"/>
  <c r="Q341" i="51" s="1"/>
  <c r="N340" i="51"/>
  <c r="K340" i="51"/>
  <c r="O340" i="51" s="1"/>
  <c r="P340" i="51" s="1"/>
  <c r="N339" i="51"/>
  <c r="K339" i="51"/>
  <c r="O339" i="51" s="1"/>
  <c r="Q339" i="51" s="1"/>
  <c r="N338" i="51"/>
  <c r="K338" i="51"/>
  <c r="O338" i="51" s="1"/>
  <c r="N337" i="51"/>
  <c r="K337" i="51"/>
  <c r="O337" i="51" s="1"/>
  <c r="Q337" i="51" s="1"/>
  <c r="N336" i="51"/>
  <c r="K336" i="51"/>
  <c r="O336" i="51" s="1"/>
  <c r="P336" i="51" s="1"/>
  <c r="N335" i="51"/>
  <c r="K335" i="51"/>
  <c r="K346" i="51" s="1"/>
  <c r="O346" i="51" s="1"/>
  <c r="J334" i="51"/>
  <c r="N334" i="51" s="1"/>
  <c r="N333" i="51"/>
  <c r="K333" i="51"/>
  <c r="N332" i="51"/>
  <c r="K332" i="51"/>
  <c r="O332" i="51" s="1"/>
  <c r="Q332" i="51" s="1"/>
  <c r="J330" i="51"/>
  <c r="N330" i="51" s="1"/>
  <c r="N329" i="51"/>
  <c r="K329" i="51"/>
  <c r="O329" i="51" s="1"/>
  <c r="P329" i="51" s="1"/>
  <c r="N328" i="51"/>
  <c r="K328" i="51"/>
  <c r="O328" i="51" s="1"/>
  <c r="Q328" i="51" s="1"/>
  <c r="N327" i="51"/>
  <c r="K327" i="51"/>
  <c r="O327" i="51" s="1"/>
  <c r="J326" i="51"/>
  <c r="K326" i="51" s="1"/>
  <c r="O326" i="51" s="1"/>
  <c r="Q326" i="51" s="1"/>
  <c r="N325" i="51"/>
  <c r="K325" i="51"/>
  <c r="O325" i="51" s="1"/>
  <c r="Q325" i="51" s="1"/>
  <c r="J324" i="51"/>
  <c r="N324" i="51" s="1"/>
  <c r="N323" i="51"/>
  <c r="K323" i="51"/>
  <c r="O323" i="51" s="1"/>
  <c r="J322" i="51"/>
  <c r="K322" i="51" s="1"/>
  <c r="O322" i="51" s="1"/>
  <c r="Q322" i="51" s="1"/>
  <c r="N321" i="51"/>
  <c r="K321" i="51"/>
  <c r="O321" i="51" s="1"/>
  <c r="Q321" i="51" s="1"/>
  <c r="U320" i="51"/>
  <c r="J320" i="51"/>
  <c r="N320" i="51" s="1"/>
  <c r="N319" i="51"/>
  <c r="K319" i="51"/>
  <c r="K320" i="51" s="1"/>
  <c r="O320" i="51" s="1"/>
  <c r="U318" i="51"/>
  <c r="J318" i="51"/>
  <c r="N318" i="51" s="1"/>
  <c r="N317" i="51"/>
  <c r="K317" i="51"/>
  <c r="K318" i="51" s="1"/>
  <c r="O318" i="51" s="1"/>
  <c r="U316" i="51"/>
  <c r="J316" i="51"/>
  <c r="N315" i="51"/>
  <c r="K315" i="51"/>
  <c r="O315" i="51" s="1"/>
  <c r="Q315" i="51" s="1"/>
  <c r="N314" i="51"/>
  <c r="K314" i="51"/>
  <c r="O314" i="51" s="1"/>
  <c r="P314" i="51" s="1"/>
  <c r="N313" i="51"/>
  <c r="K313" i="51"/>
  <c r="O313" i="51" s="1"/>
  <c r="Q313" i="51" s="1"/>
  <c r="N312" i="51"/>
  <c r="K312" i="51"/>
  <c r="O312" i="51" s="1"/>
  <c r="N311" i="51"/>
  <c r="K311" i="51"/>
  <c r="O311" i="51" s="1"/>
  <c r="Q311" i="51" s="1"/>
  <c r="N310" i="51"/>
  <c r="K310" i="51"/>
  <c r="O310" i="51" s="1"/>
  <c r="P310" i="51" s="1"/>
  <c r="N309" i="51"/>
  <c r="K309" i="51"/>
  <c r="O309" i="51" s="1"/>
  <c r="Q309" i="51" s="1"/>
  <c r="U308" i="51"/>
  <c r="J308" i="51"/>
  <c r="N307" i="51"/>
  <c r="K307" i="51"/>
  <c r="O307" i="51" s="1"/>
  <c r="Q307" i="51" s="1"/>
  <c r="N306" i="51"/>
  <c r="K306" i="51"/>
  <c r="O306" i="51" s="1"/>
  <c r="P306" i="51" s="1"/>
  <c r="N305" i="51"/>
  <c r="K305" i="51"/>
  <c r="O305" i="51" s="1"/>
  <c r="Q305" i="51" s="1"/>
  <c r="N304" i="51"/>
  <c r="K304" i="51"/>
  <c r="O304" i="51" s="1"/>
  <c r="N303" i="51"/>
  <c r="K303" i="51"/>
  <c r="O303" i="51" s="1"/>
  <c r="Q303" i="51" s="1"/>
  <c r="N302" i="51"/>
  <c r="K302" i="51"/>
  <c r="O302" i="51" s="1"/>
  <c r="P302" i="51" s="1"/>
  <c r="N301" i="51"/>
  <c r="K301" i="51"/>
  <c r="O301" i="51" s="1"/>
  <c r="Q301" i="51" s="1"/>
  <c r="U300" i="51"/>
  <c r="J300" i="51"/>
  <c r="N299" i="51"/>
  <c r="K299" i="51"/>
  <c r="O299" i="51" s="1"/>
  <c r="Q299" i="51" s="1"/>
  <c r="N298" i="51"/>
  <c r="K298" i="51"/>
  <c r="O298" i="51" s="1"/>
  <c r="P298" i="51" s="1"/>
  <c r="N297" i="51"/>
  <c r="K297" i="51"/>
  <c r="O297" i="51" s="1"/>
  <c r="Q297" i="51" s="1"/>
  <c r="N296" i="51"/>
  <c r="K296" i="51"/>
  <c r="O296" i="51" s="1"/>
  <c r="N295" i="51"/>
  <c r="K295" i="51"/>
  <c r="O295" i="51" s="1"/>
  <c r="Q295" i="51" s="1"/>
  <c r="N294" i="51"/>
  <c r="K294" i="51"/>
  <c r="O294" i="51" s="1"/>
  <c r="P294" i="51" s="1"/>
  <c r="N293" i="51"/>
  <c r="K293" i="51"/>
  <c r="O293" i="51" s="1"/>
  <c r="Q293" i="51" s="1"/>
  <c r="U292" i="51"/>
  <c r="J292" i="51"/>
  <c r="N291" i="51"/>
  <c r="K291" i="51"/>
  <c r="O291" i="51" s="1"/>
  <c r="Q291" i="51" s="1"/>
  <c r="N290" i="51"/>
  <c r="K290" i="51"/>
  <c r="O290" i="51" s="1"/>
  <c r="P290" i="51" s="1"/>
  <c r="N289" i="51"/>
  <c r="K289" i="51"/>
  <c r="O289" i="51" s="1"/>
  <c r="Q289" i="51" s="1"/>
  <c r="N288" i="51"/>
  <c r="K288" i="51"/>
  <c r="O288" i="51" s="1"/>
  <c r="N287" i="51"/>
  <c r="K287" i="51"/>
  <c r="O287" i="51" s="1"/>
  <c r="Q287" i="51" s="1"/>
  <c r="N286" i="51"/>
  <c r="K286" i="51"/>
  <c r="O286" i="51" s="1"/>
  <c r="P286" i="51" s="1"/>
  <c r="N285" i="51"/>
  <c r="K285" i="51"/>
  <c r="O285" i="51" s="1"/>
  <c r="Q285" i="51" s="1"/>
  <c r="U284" i="51"/>
  <c r="J284" i="51"/>
  <c r="K284" i="51" s="1"/>
  <c r="O284" i="51" s="1"/>
  <c r="Q284" i="51" s="1"/>
  <c r="N283" i="51"/>
  <c r="K283" i="51"/>
  <c r="O283" i="51" s="1"/>
  <c r="Q283" i="51" s="1"/>
  <c r="N282" i="51"/>
  <c r="K282" i="51"/>
  <c r="O282" i="51" s="1"/>
  <c r="N281" i="51"/>
  <c r="K281" i="51"/>
  <c r="O281" i="51" s="1"/>
  <c r="Q281" i="51" s="1"/>
  <c r="N280" i="51"/>
  <c r="K280" i="51"/>
  <c r="O280" i="51" s="1"/>
  <c r="N279" i="51"/>
  <c r="K279" i="51"/>
  <c r="O279" i="51" s="1"/>
  <c r="Q279" i="51" s="1"/>
  <c r="N278" i="51"/>
  <c r="K278" i="51"/>
  <c r="O278" i="51" s="1"/>
  <c r="N277" i="51"/>
  <c r="K277" i="51"/>
  <c r="O277" i="51" s="1"/>
  <c r="Q277" i="51" s="1"/>
  <c r="U276" i="51"/>
  <c r="J276" i="51"/>
  <c r="K276" i="51" s="1"/>
  <c r="O276" i="51" s="1"/>
  <c r="Q276" i="51" s="1"/>
  <c r="N275" i="51"/>
  <c r="K275" i="51"/>
  <c r="O275" i="51" s="1"/>
  <c r="Q275" i="51" s="1"/>
  <c r="N274" i="51"/>
  <c r="K274" i="51"/>
  <c r="O274" i="51" s="1"/>
  <c r="N273" i="51"/>
  <c r="K273" i="51"/>
  <c r="O273" i="51" s="1"/>
  <c r="Q273" i="51" s="1"/>
  <c r="N272" i="51"/>
  <c r="K272" i="51"/>
  <c r="O272" i="51" s="1"/>
  <c r="N271" i="51"/>
  <c r="K271" i="51"/>
  <c r="O271" i="51" s="1"/>
  <c r="Q271" i="51" s="1"/>
  <c r="N270" i="51"/>
  <c r="K270" i="51"/>
  <c r="O270" i="51" s="1"/>
  <c r="N269" i="51"/>
  <c r="K269" i="51"/>
  <c r="O269" i="51" s="1"/>
  <c r="Q269" i="51" s="1"/>
  <c r="U268" i="51"/>
  <c r="J268" i="51"/>
  <c r="K268" i="51" s="1"/>
  <c r="O268" i="51" s="1"/>
  <c r="Q268" i="51" s="1"/>
  <c r="N267" i="51"/>
  <c r="K267" i="51"/>
  <c r="O267" i="51" s="1"/>
  <c r="Q267" i="51" s="1"/>
  <c r="N266" i="51"/>
  <c r="K266" i="51"/>
  <c r="O266" i="51" s="1"/>
  <c r="N265" i="51"/>
  <c r="K265" i="51"/>
  <c r="O265" i="51" s="1"/>
  <c r="Q265" i="51" s="1"/>
  <c r="N264" i="51"/>
  <c r="K264" i="51"/>
  <c r="O264" i="51" s="1"/>
  <c r="N263" i="51"/>
  <c r="K263" i="51"/>
  <c r="O263" i="51" s="1"/>
  <c r="Q263" i="51" s="1"/>
  <c r="N262" i="51"/>
  <c r="K262" i="51"/>
  <c r="O262" i="51" s="1"/>
  <c r="N261" i="51"/>
  <c r="K261" i="51"/>
  <c r="O261" i="51" s="1"/>
  <c r="Q261" i="51" s="1"/>
  <c r="U260" i="51"/>
  <c r="J260" i="51"/>
  <c r="K260" i="51" s="1"/>
  <c r="O260" i="51" s="1"/>
  <c r="Q260" i="51" s="1"/>
  <c r="N259" i="51"/>
  <c r="K259" i="51"/>
  <c r="O259" i="51" s="1"/>
  <c r="Q259" i="51" s="1"/>
  <c r="N258" i="51"/>
  <c r="K258" i="51"/>
  <c r="O258" i="51" s="1"/>
  <c r="N257" i="51"/>
  <c r="K257" i="51"/>
  <c r="O257" i="51" s="1"/>
  <c r="Q257" i="51" s="1"/>
  <c r="N256" i="51"/>
  <c r="K256" i="51"/>
  <c r="O256" i="51" s="1"/>
  <c r="N255" i="51"/>
  <c r="K255" i="51"/>
  <c r="O255" i="51" s="1"/>
  <c r="Q255" i="51" s="1"/>
  <c r="N254" i="51"/>
  <c r="K254" i="51"/>
  <c r="O254" i="51" s="1"/>
  <c r="N253" i="51"/>
  <c r="K253" i="51"/>
  <c r="O253" i="51" s="1"/>
  <c r="Q253" i="51" s="1"/>
  <c r="J252" i="51"/>
  <c r="N252" i="51" s="1"/>
  <c r="N251" i="51"/>
  <c r="K251" i="51"/>
  <c r="O251" i="51" s="1"/>
  <c r="N250" i="51"/>
  <c r="K250" i="51"/>
  <c r="O250" i="51" s="1"/>
  <c r="Q250" i="51" s="1"/>
  <c r="N249" i="51"/>
  <c r="K249" i="51"/>
  <c r="O249" i="51" s="1"/>
  <c r="N248" i="51"/>
  <c r="K248" i="51"/>
  <c r="O248" i="51" s="1"/>
  <c r="Q248" i="51" s="1"/>
  <c r="N247" i="51"/>
  <c r="K247" i="51"/>
  <c r="K252" i="51" s="1"/>
  <c r="O252" i="51" s="1"/>
  <c r="O246" i="51"/>
  <c r="Q246" i="51" s="1"/>
  <c r="N246" i="51"/>
  <c r="O245" i="51"/>
  <c r="Q245" i="51" s="1"/>
  <c r="N245" i="51"/>
  <c r="J244" i="51"/>
  <c r="K244" i="51" s="1"/>
  <c r="O244" i="51" s="1"/>
  <c r="Q244" i="51" s="1"/>
  <c r="N243" i="51"/>
  <c r="K243" i="51"/>
  <c r="O243" i="51" s="1"/>
  <c r="Q243" i="51" s="1"/>
  <c r="N242" i="51"/>
  <c r="K242" i="51"/>
  <c r="O242" i="51" s="1"/>
  <c r="N241" i="51"/>
  <c r="K241" i="51"/>
  <c r="O241" i="51" s="1"/>
  <c r="Q241" i="51" s="1"/>
  <c r="N240" i="51"/>
  <c r="K240" i="51"/>
  <c r="O240" i="51" s="1"/>
  <c r="N239" i="51"/>
  <c r="K239" i="51"/>
  <c r="O239" i="51" s="1"/>
  <c r="Q239" i="51" s="1"/>
  <c r="N238" i="51"/>
  <c r="K238" i="51"/>
  <c r="O238" i="51" s="1"/>
  <c r="N237" i="51"/>
  <c r="K237" i="51"/>
  <c r="O237" i="51" s="1"/>
  <c r="Q237" i="51" s="1"/>
  <c r="J236" i="51"/>
  <c r="N236" i="51" s="1"/>
  <c r="N235" i="51"/>
  <c r="K235" i="51"/>
  <c r="O235" i="51" s="1"/>
  <c r="N234" i="51"/>
  <c r="K234" i="51"/>
  <c r="O234" i="51" s="1"/>
  <c r="Q234" i="51" s="1"/>
  <c r="N233" i="51"/>
  <c r="K233" i="51"/>
  <c r="O233" i="51" s="1"/>
  <c r="N232" i="51"/>
  <c r="K232" i="51"/>
  <c r="O232" i="51" s="1"/>
  <c r="Q232" i="51" s="1"/>
  <c r="N231" i="51"/>
  <c r="K231" i="51"/>
  <c r="O231" i="51" s="1"/>
  <c r="N230" i="51"/>
  <c r="K230" i="51"/>
  <c r="O230" i="51" s="1"/>
  <c r="Q230" i="51" s="1"/>
  <c r="J229" i="51"/>
  <c r="N229" i="51" s="1"/>
  <c r="N228" i="51"/>
  <c r="K228" i="51"/>
  <c r="O228" i="51" s="1"/>
  <c r="N227" i="51"/>
  <c r="K227" i="51"/>
  <c r="O227" i="51" s="1"/>
  <c r="Q227" i="51" s="1"/>
  <c r="J226" i="51"/>
  <c r="N226" i="51" s="1"/>
  <c r="N225" i="51"/>
  <c r="K225" i="51"/>
  <c r="O225" i="51" s="1"/>
  <c r="J224" i="51"/>
  <c r="K224" i="51" s="1"/>
  <c r="O224" i="51" s="1"/>
  <c r="Q224" i="51" s="1"/>
  <c r="N223" i="51"/>
  <c r="K223" i="51"/>
  <c r="O223" i="51" s="1"/>
  <c r="Q223" i="51" s="1"/>
  <c r="N222" i="51"/>
  <c r="K222" i="51"/>
  <c r="O222" i="51" s="1"/>
  <c r="N221" i="51"/>
  <c r="K221" i="51"/>
  <c r="O221" i="51" s="1"/>
  <c r="Q221" i="51" s="1"/>
  <c r="N220" i="51"/>
  <c r="K220" i="51"/>
  <c r="O220" i="51" s="1"/>
  <c r="N219" i="51"/>
  <c r="K219" i="51"/>
  <c r="O219" i="51" s="1"/>
  <c r="Q219" i="51" s="1"/>
  <c r="N218" i="51"/>
  <c r="K218" i="51"/>
  <c r="O218" i="51" s="1"/>
  <c r="J217" i="51"/>
  <c r="K217" i="51" s="1"/>
  <c r="O217" i="51" s="1"/>
  <c r="Q217" i="51" s="1"/>
  <c r="N216" i="51"/>
  <c r="K216" i="51"/>
  <c r="O216" i="51" s="1"/>
  <c r="Q216" i="51" s="1"/>
  <c r="N215" i="51"/>
  <c r="K215" i="51"/>
  <c r="O215" i="51" s="1"/>
  <c r="N214" i="51"/>
  <c r="K214" i="51"/>
  <c r="O214" i="51" s="1"/>
  <c r="Q214" i="51" s="1"/>
  <c r="N213" i="51"/>
  <c r="K213" i="51"/>
  <c r="O213" i="51" s="1"/>
  <c r="N212" i="51"/>
  <c r="K212" i="51"/>
  <c r="O212" i="51" s="1"/>
  <c r="Q212" i="51" s="1"/>
  <c r="N211" i="51"/>
  <c r="K211" i="51"/>
  <c r="O211" i="51" s="1"/>
  <c r="J210" i="51"/>
  <c r="K210" i="51" s="1"/>
  <c r="O210" i="51" s="1"/>
  <c r="Q210" i="51" s="1"/>
  <c r="N209" i="51"/>
  <c r="K209" i="51"/>
  <c r="O209" i="51" s="1"/>
  <c r="Q209" i="51" s="1"/>
  <c r="N208" i="51"/>
  <c r="K208" i="51"/>
  <c r="O208" i="51" s="1"/>
  <c r="N207" i="51"/>
  <c r="K207" i="51"/>
  <c r="O207" i="51" s="1"/>
  <c r="Q207" i="51" s="1"/>
  <c r="J206" i="51"/>
  <c r="N206" i="51" s="1"/>
  <c r="N205" i="51"/>
  <c r="K205" i="51"/>
  <c r="O205" i="51" s="1"/>
  <c r="N204" i="51"/>
  <c r="K204" i="51"/>
  <c r="O204" i="51" s="1"/>
  <c r="Q204" i="51" s="1"/>
  <c r="N203" i="51"/>
  <c r="K203" i="51"/>
  <c r="O203" i="51" s="1"/>
  <c r="N202" i="51"/>
  <c r="K202" i="51"/>
  <c r="O202" i="51" s="1"/>
  <c r="Q202" i="51" s="1"/>
  <c r="N201" i="51"/>
  <c r="K201" i="51"/>
  <c r="O201" i="51" s="1"/>
  <c r="N200" i="51"/>
  <c r="K200" i="51"/>
  <c r="O200" i="51" s="1"/>
  <c r="Q200" i="51" s="1"/>
  <c r="N199" i="51"/>
  <c r="K199" i="51"/>
  <c r="O199" i="51" s="1"/>
  <c r="N198" i="51"/>
  <c r="K198" i="51"/>
  <c r="O198" i="51" s="1"/>
  <c r="Q198" i="51" s="1"/>
  <c r="N197" i="51"/>
  <c r="K197" i="51"/>
  <c r="O197" i="51" s="1"/>
  <c r="J196" i="51"/>
  <c r="K196" i="51" s="1"/>
  <c r="O196" i="51" s="1"/>
  <c r="Q196" i="51" s="1"/>
  <c r="N195" i="51"/>
  <c r="K195" i="51"/>
  <c r="O195" i="51" s="1"/>
  <c r="Q195" i="51" s="1"/>
  <c r="N194" i="51"/>
  <c r="K194" i="51"/>
  <c r="O194" i="51" s="1"/>
  <c r="N193" i="51"/>
  <c r="K193" i="51"/>
  <c r="O193" i="51" s="1"/>
  <c r="Q193" i="51" s="1"/>
  <c r="N192" i="51"/>
  <c r="K192" i="51"/>
  <c r="O192" i="51" s="1"/>
  <c r="N191" i="51"/>
  <c r="K191" i="51"/>
  <c r="O191" i="51" s="1"/>
  <c r="Q191" i="51" s="1"/>
  <c r="J190" i="51"/>
  <c r="N190" i="51" s="1"/>
  <c r="N189" i="51"/>
  <c r="K189" i="51"/>
  <c r="O189" i="51" s="1"/>
  <c r="N188" i="51"/>
  <c r="K188" i="51"/>
  <c r="O188" i="51" s="1"/>
  <c r="Q188" i="51" s="1"/>
  <c r="N187" i="51"/>
  <c r="K187" i="51"/>
  <c r="O187" i="51" s="1"/>
  <c r="J186" i="51"/>
  <c r="K186" i="51" s="1"/>
  <c r="O186" i="51" s="1"/>
  <c r="Q186" i="51" s="1"/>
  <c r="N185" i="51"/>
  <c r="K185" i="51"/>
  <c r="O185" i="51" s="1"/>
  <c r="Q185" i="51" s="1"/>
  <c r="N184" i="51"/>
  <c r="K184" i="51"/>
  <c r="O184" i="51" s="1"/>
  <c r="N183" i="51"/>
  <c r="K183" i="51"/>
  <c r="O183" i="51" s="1"/>
  <c r="Q183" i="51" s="1"/>
  <c r="N182" i="51"/>
  <c r="K182" i="51"/>
  <c r="O182" i="51" s="1"/>
  <c r="N181" i="51"/>
  <c r="K181" i="51"/>
  <c r="O181" i="51" s="1"/>
  <c r="Q181" i="51" s="1"/>
  <c r="N180" i="51"/>
  <c r="K180" i="51"/>
  <c r="O180" i="51" s="1"/>
  <c r="N179" i="51"/>
  <c r="K179" i="51"/>
  <c r="O179" i="51" s="1"/>
  <c r="Q179" i="51" s="1"/>
  <c r="N178" i="51"/>
  <c r="K178" i="51"/>
  <c r="O178" i="51" s="1"/>
  <c r="N177" i="51"/>
  <c r="K177" i="51"/>
  <c r="O177" i="51" s="1"/>
  <c r="Q177" i="51" s="1"/>
  <c r="N176" i="51"/>
  <c r="K176" i="51"/>
  <c r="O176" i="51" s="1"/>
  <c r="N175" i="51"/>
  <c r="K175" i="51"/>
  <c r="O175" i="51" s="1"/>
  <c r="Q175" i="51" s="1"/>
  <c r="N174" i="51"/>
  <c r="K174" i="51"/>
  <c r="O174" i="51" s="1"/>
  <c r="J173" i="51"/>
  <c r="K173" i="51" s="1"/>
  <c r="O173" i="51" s="1"/>
  <c r="Q173" i="51" s="1"/>
  <c r="N172" i="51"/>
  <c r="K172" i="51"/>
  <c r="O172" i="51" s="1"/>
  <c r="Q172" i="51" s="1"/>
  <c r="N171" i="51"/>
  <c r="K171" i="51"/>
  <c r="O171" i="51" s="1"/>
  <c r="J170" i="51"/>
  <c r="K170" i="51" s="1"/>
  <c r="O170" i="51" s="1"/>
  <c r="Q170" i="51" s="1"/>
  <c r="N169" i="51"/>
  <c r="K169" i="51"/>
  <c r="O169" i="51" s="1"/>
  <c r="Q169" i="51" s="1"/>
  <c r="N168" i="51"/>
  <c r="K168" i="51"/>
  <c r="O168" i="51" s="1"/>
  <c r="N167" i="51"/>
  <c r="K167" i="51"/>
  <c r="O167" i="51" s="1"/>
  <c r="Q167" i="51" s="1"/>
  <c r="N166" i="51"/>
  <c r="K166" i="51"/>
  <c r="O166" i="51" s="1"/>
  <c r="N165" i="51"/>
  <c r="K165" i="51"/>
  <c r="O165" i="51" s="1"/>
  <c r="Q165" i="51" s="1"/>
  <c r="N164" i="51"/>
  <c r="K164" i="51"/>
  <c r="O164" i="51" s="1"/>
  <c r="N163" i="51"/>
  <c r="K163" i="51"/>
  <c r="O163" i="51" s="1"/>
  <c r="Q163" i="51" s="1"/>
  <c r="N162" i="51"/>
  <c r="K162" i="51"/>
  <c r="O162" i="51" s="1"/>
  <c r="N161" i="51"/>
  <c r="K161" i="51"/>
  <c r="O161" i="51" s="1"/>
  <c r="Q161" i="51" s="1"/>
  <c r="N160" i="51"/>
  <c r="K160" i="51"/>
  <c r="O160" i="51" s="1"/>
  <c r="J159" i="51"/>
  <c r="K159" i="51" s="1"/>
  <c r="O159" i="51" s="1"/>
  <c r="Q159" i="51" s="1"/>
  <c r="N158" i="51"/>
  <c r="K158" i="51"/>
  <c r="O158" i="51" s="1"/>
  <c r="Q158" i="51" s="1"/>
  <c r="N157" i="51"/>
  <c r="K157" i="51"/>
  <c r="O157" i="51" s="1"/>
  <c r="J156" i="51"/>
  <c r="K156" i="51" s="1"/>
  <c r="O156" i="51" s="1"/>
  <c r="Q156" i="51" s="1"/>
  <c r="N155" i="51"/>
  <c r="K155" i="51"/>
  <c r="O155" i="51" s="1"/>
  <c r="Q155" i="51" s="1"/>
  <c r="N154" i="51"/>
  <c r="K154" i="51"/>
  <c r="O154" i="51" s="1"/>
  <c r="N153" i="51"/>
  <c r="K153" i="51"/>
  <c r="O153" i="51" s="1"/>
  <c r="Q153" i="51" s="1"/>
  <c r="N152" i="51"/>
  <c r="K152" i="51"/>
  <c r="O152" i="51" s="1"/>
  <c r="N151" i="51"/>
  <c r="K151" i="51"/>
  <c r="O151" i="51" s="1"/>
  <c r="Q151" i="51" s="1"/>
  <c r="N150" i="51"/>
  <c r="K150" i="51"/>
  <c r="O150" i="51" s="1"/>
  <c r="N149" i="51"/>
  <c r="K149" i="51"/>
  <c r="O149" i="51" s="1"/>
  <c r="Q149" i="51" s="1"/>
  <c r="N148" i="51"/>
  <c r="K148" i="51"/>
  <c r="O148" i="51" s="1"/>
  <c r="N147" i="51"/>
  <c r="K147" i="51"/>
  <c r="O147" i="51" s="1"/>
  <c r="Q147" i="51" s="1"/>
  <c r="N146" i="51"/>
  <c r="K146" i="51"/>
  <c r="O146" i="51" s="1"/>
  <c r="N145" i="51"/>
  <c r="K145" i="51"/>
  <c r="O145" i="51" s="1"/>
  <c r="Q145" i="51" s="1"/>
  <c r="J144" i="51"/>
  <c r="N144" i="51" s="1"/>
  <c r="N143" i="51"/>
  <c r="K143" i="51"/>
  <c r="O143" i="51" s="1"/>
  <c r="J142" i="51"/>
  <c r="K142" i="51" s="1"/>
  <c r="O142" i="51" s="1"/>
  <c r="Q142" i="51" s="1"/>
  <c r="N141" i="51"/>
  <c r="K141" i="51"/>
  <c r="O141" i="51" s="1"/>
  <c r="Q141" i="51" s="1"/>
  <c r="N140" i="51"/>
  <c r="K140" i="51"/>
  <c r="O140" i="51" s="1"/>
  <c r="N139" i="51"/>
  <c r="K139" i="51"/>
  <c r="O139" i="51" s="1"/>
  <c r="Q139" i="51" s="1"/>
  <c r="N138" i="51"/>
  <c r="K138" i="51"/>
  <c r="O138" i="51" s="1"/>
  <c r="J137" i="51"/>
  <c r="K137" i="51" s="1"/>
  <c r="O137" i="51" s="1"/>
  <c r="N136" i="51"/>
  <c r="K136" i="51"/>
  <c r="O136" i="51" s="1"/>
  <c r="Q136" i="51" s="1"/>
  <c r="N135" i="51"/>
  <c r="K135" i="51"/>
  <c r="O135" i="51" s="1"/>
  <c r="N134" i="51"/>
  <c r="K134" i="51"/>
  <c r="O134" i="51" s="1"/>
  <c r="Q134" i="51" s="1"/>
  <c r="N133" i="51"/>
  <c r="K133" i="51"/>
  <c r="O133" i="51" s="1"/>
  <c r="N132" i="51"/>
  <c r="K132" i="51"/>
  <c r="O132" i="51" s="1"/>
  <c r="Q132" i="51" s="1"/>
  <c r="N131" i="51"/>
  <c r="K131" i="51"/>
  <c r="O131" i="51" s="1"/>
  <c r="N130" i="51"/>
  <c r="K130" i="51"/>
  <c r="O130" i="51" s="1"/>
  <c r="Q130" i="51" s="1"/>
  <c r="J129" i="51"/>
  <c r="N129" i="51" s="1"/>
  <c r="N128" i="51"/>
  <c r="K128" i="51"/>
  <c r="O128" i="51" s="1"/>
  <c r="N127" i="51"/>
  <c r="K127" i="51"/>
  <c r="O127" i="51" s="1"/>
  <c r="Q127" i="51" s="1"/>
  <c r="N126" i="51"/>
  <c r="K126" i="51"/>
  <c r="O126" i="51" s="1"/>
  <c r="N125" i="51"/>
  <c r="K125" i="51"/>
  <c r="O125" i="51" s="1"/>
  <c r="Q125" i="51" s="1"/>
  <c r="J124" i="51"/>
  <c r="N124" i="51" s="1"/>
  <c r="N123" i="51"/>
  <c r="K123" i="51"/>
  <c r="O123" i="51" s="1"/>
  <c r="N122" i="51"/>
  <c r="K122" i="51"/>
  <c r="O122" i="51" s="1"/>
  <c r="Q122" i="51" s="1"/>
  <c r="N121" i="51"/>
  <c r="K121" i="51"/>
  <c r="O121" i="51" s="1"/>
  <c r="N120" i="51"/>
  <c r="K120" i="51"/>
  <c r="O120" i="51" s="1"/>
  <c r="Q120" i="51" s="1"/>
  <c r="J119" i="51"/>
  <c r="N119" i="51" s="1"/>
  <c r="N118" i="51"/>
  <c r="K118" i="51"/>
  <c r="O118" i="51" s="1"/>
  <c r="J117" i="51"/>
  <c r="K117" i="51" s="1"/>
  <c r="O117" i="51" s="1"/>
  <c r="Q117" i="51" s="1"/>
  <c r="N116" i="51"/>
  <c r="K116" i="51"/>
  <c r="O116" i="51" s="1"/>
  <c r="Q116" i="51" s="1"/>
  <c r="N115" i="51"/>
  <c r="K115" i="51"/>
  <c r="O115" i="51" s="1"/>
  <c r="N114" i="51"/>
  <c r="K114" i="51"/>
  <c r="O114" i="51" s="1"/>
  <c r="Q114" i="51" s="1"/>
  <c r="N113" i="51"/>
  <c r="K113" i="51"/>
  <c r="O113" i="51" s="1"/>
  <c r="N112" i="51"/>
  <c r="K112" i="51"/>
  <c r="O112" i="51" s="1"/>
  <c r="Q112" i="51" s="1"/>
  <c r="N111" i="51"/>
  <c r="K111" i="51"/>
  <c r="O111" i="51" s="1"/>
  <c r="N110" i="51"/>
  <c r="K110" i="51"/>
  <c r="O110" i="51" s="1"/>
  <c r="Q110" i="51" s="1"/>
  <c r="N109" i="51"/>
  <c r="K109" i="51"/>
  <c r="O109" i="51" s="1"/>
  <c r="N108" i="51"/>
  <c r="K108" i="51"/>
  <c r="O108" i="51" s="1"/>
  <c r="Q108" i="51" s="1"/>
  <c r="J107" i="51"/>
  <c r="N107" i="51" s="1"/>
  <c r="N106" i="51"/>
  <c r="K106" i="51"/>
  <c r="O106" i="51" s="1"/>
  <c r="N105" i="51"/>
  <c r="K105" i="51"/>
  <c r="O105" i="51" s="1"/>
  <c r="Q105" i="51" s="1"/>
  <c r="J104" i="51"/>
  <c r="N104" i="51" s="1"/>
  <c r="N103" i="51"/>
  <c r="K103" i="51"/>
  <c r="O103" i="51" s="1"/>
  <c r="N102" i="51"/>
  <c r="K102" i="51"/>
  <c r="O102" i="51" s="1"/>
  <c r="Q102" i="51" s="1"/>
  <c r="N101" i="51"/>
  <c r="K101" i="51"/>
  <c r="O101" i="51" s="1"/>
  <c r="N100" i="51"/>
  <c r="K100" i="51"/>
  <c r="O100" i="51" s="1"/>
  <c r="Q100" i="51" s="1"/>
  <c r="N99" i="51"/>
  <c r="K99" i="51"/>
  <c r="O99" i="51" s="1"/>
  <c r="N98" i="51"/>
  <c r="K98" i="51"/>
  <c r="O98" i="51" s="1"/>
  <c r="Q98" i="51" s="1"/>
  <c r="N97" i="51"/>
  <c r="K97" i="51"/>
  <c r="O97" i="51" s="1"/>
  <c r="N96" i="51"/>
  <c r="K96" i="51"/>
  <c r="O96" i="51" s="1"/>
  <c r="Q96" i="51" s="1"/>
  <c r="N95" i="51"/>
  <c r="K95" i="51"/>
  <c r="O95" i="51" s="1"/>
  <c r="N94" i="51"/>
  <c r="K94" i="51"/>
  <c r="O94" i="51" s="1"/>
  <c r="Q94" i="51" s="1"/>
  <c r="N93" i="51"/>
  <c r="K93" i="51"/>
  <c r="O93" i="51" s="1"/>
  <c r="N92" i="51"/>
  <c r="K92" i="51"/>
  <c r="O92" i="51" s="1"/>
  <c r="Q92" i="51" s="1"/>
  <c r="J91" i="51"/>
  <c r="N91" i="51" s="1"/>
  <c r="N90" i="51"/>
  <c r="K90" i="51"/>
  <c r="O90" i="51" s="1"/>
  <c r="N89" i="51"/>
  <c r="K89" i="51"/>
  <c r="O89" i="51" s="1"/>
  <c r="Q89" i="51" s="1"/>
  <c r="N88" i="51"/>
  <c r="K88" i="51"/>
  <c r="O88" i="51" s="1"/>
  <c r="N87" i="51"/>
  <c r="K87" i="51"/>
  <c r="O87" i="51" s="1"/>
  <c r="Q87" i="51" s="1"/>
  <c r="N86" i="51"/>
  <c r="K86" i="51"/>
  <c r="O86" i="51" s="1"/>
  <c r="J85" i="51"/>
  <c r="N85" i="51" s="1"/>
  <c r="H85" i="51"/>
  <c r="N84" i="51"/>
  <c r="K84" i="51"/>
  <c r="O84" i="51" s="1"/>
  <c r="J83" i="51"/>
  <c r="K83" i="51" s="1"/>
  <c r="O83" i="51" s="1"/>
  <c r="Q83" i="51" s="1"/>
  <c r="N82" i="51"/>
  <c r="K82" i="51"/>
  <c r="O82" i="51" s="1"/>
  <c r="Q82" i="51" s="1"/>
  <c r="N81" i="51"/>
  <c r="K81" i="51"/>
  <c r="O81" i="51" s="1"/>
  <c r="J80" i="51"/>
  <c r="K80" i="51" s="1"/>
  <c r="O80" i="51" s="1"/>
  <c r="Q80" i="51" s="1"/>
  <c r="N79" i="51"/>
  <c r="K79" i="51"/>
  <c r="O79" i="51" s="1"/>
  <c r="Q79" i="51" s="1"/>
  <c r="N78" i="51"/>
  <c r="K78" i="51"/>
  <c r="O78" i="51" s="1"/>
  <c r="N77" i="51"/>
  <c r="K77" i="51"/>
  <c r="O77" i="51" s="1"/>
  <c r="Q77" i="51" s="1"/>
  <c r="J76" i="51"/>
  <c r="N76" i="51" s="1"/>
  <c r="N75" i="51"/>
  <c r="K75" i="51"/>
  <c r="O75" i="51" s="1"/>
  <c r="N74" i="51"/>
  <c r="K74" i="51"/>
  <c r="O74" i="51" s="1"/>
  <c r="Q74" i="51" s="1"/>
  <c r="N73" i="51"/>
  <c r="K73" i="51"/>
  <c r="O73" i="51" s="1"/>
  <c r="N72" i="51"/>
  <c r="K72" i="51"/>
  <c r="O72" i="51" s="1"/>
  <c r="Q72" i="51" s="1"/>
  <c r="N71" i="51"/>
  <c r="K71" i="51"/>
  <c r="O71" i="51" s="1"/>
  <c r="J70" i="51"/>
  <c r="K70" i="51" s="1"/>
  <c r="O70" i="51" s="1"/>
  <c r="Q70" i="51" s="1"/>
  <c r="N69" i="51"/>
  <c r="K69" i="51"/>
  <c r="O69" i="51" s="1"/>
  <c r="Q69" i="51" s="1"/>
  <c r="N68" i="51"/>
  <c r="K68" i="51"/>
  <c r="O68" i="51" s="1"/>
  <c r="N67" i="51"/>
  <c r="K67" i="51"/>
  <c r="O67" i="51" s="1"/>
  <c r="Q67" i="51" s="1"/>
  <c r="N66" i="51"/>
  <c r="K66" i="51"/>
  <c r="O66" i="51" s="1"/>
  <c r="N65" i="51"/>
  <c r="K65" i="51"/>
  <c r="O65" i="51" s="1"/>
  <c r="Q65" i="51" s="1"/>
  <c r="N64" i="51"/>
  <c r="K64" i="51"/>
  <c r="O64" i="51" s="1"/>
  <c r="N63" i="51"/>
  <c r="K63" i="51"/>
  <c r="O63" i="51" s="1"/>
  <c r="Q63" i="51" s="1"/>
  <c r="N62" i="51"/>
  <c r="K62" i="51"/>
  <c r="O62" i="51" s="1"/>
  <c r="N61" i="51"/>
  <c r="K61" i="51"/>
  <c r="O61" i="51" s="1"/>
  <c r="Q61" i="51" s="1"/>
  <c r="N60" i="51"/>
  <c r="K60" i="51"/>
  <c r="O60" i="51" s="1"/>
  <c r="N59" i="51"/>
  <c r="K59" i="51"/>
  <c r="O59" i="51" s="1"/>
  <c r="Q59" i="51" s="1"/>
  <c r="J58" i="51"/>
  <c r="N58" i="51" s="1"/>
  <c r="N57" i="51"/>
  <c r="K57" i="51"/>
  <c r="O57" i="51" s="1"/>
  <c r="J56" i="51"/>
  <c r="K56" i="51" s="1"/>
  <c r="O56" i="51" s="1"/>
  <c r="Q56" i="51" s="1"/>
  <c r="N55" i="51"/>
  <c r="K55" i="51"/>
  <c r="O55" i="51" s="1"/>
  <c r="Q55" i="51" s="1"/>
  <c r="N54" i="51"/>
  <c r="K54" i="51"/>
  <c r="O54" i="51" s="1"/>
  <c r="N53" i="51"/>
  <c r="K53" i="51"/>
  <c r="O53" i="51" s="1"/>
  <c r="Q53" i="51" s="1"/>
  <c r="N52" i="51"/>
  <c r="K52" i="51"/>
  <c r="O52" i="51" s="1"/>
  <c r="N51" i="51"/>
  <c r="K51" i="51"/>
  <c r="O51" i="51" s="1"/>
  <c r="Q51" i="51" s="1"/>
  <c r="N50" i="51"/>
  <c r="K50" i="51"/>
  <c r="O50" i="51" s="1"/>
  <c r="N49" i="51"/>
  <c r="K49" i="51"/>
  <c r="O49" i="51" s="1"/>
  <c r="Q49" i="51" s="1"/>
  <c r="N48" i="51"/>
  <c r="K48" i="51"/>
  <c r="O48" i="51" s="1"/>
  <c r="N47" i="51"/>
  <c r="K47" i="51"/>
  <c r="O47" i="51" s="1"/>
  <c r="Q47" i="51" s="1"/>
  <c r="O46" i="51"/>
  <c r="N46" i="51"/>
  <c r="J45" i="51"/>
  <c r="N45" i="51" s="1"/>
  <c r="N44" i="51"/>
  <c r="K44" i="51"/>
  <c r="O44" i="51" s="1"/>
  <c r="O43" i="51"/>
  <c r="N43" i="51"/>
  <c r="J42" i="51"/>
  <c r="K42" i="51" s="1"/>
  <c r="O42" i="51" s="1"/>
  <c r="Q42" i="51" s="1"/>
  <c r="N41" i="51"/>
  <c r="K41" i="51"/>
  <c r="O41" i="51" s="1"/>
  <c r="Q41" i="51" s="1"/>
  <c r="J40" i="51"/>
  <c r="N40" i="51" s="1"/>
  <c r="N39" i="51"/>
  <c r="K39" i="51"/>
  <c r="O39" i="51" s="1"/>
  <c r="J38" i="51"/>
  <c r="K38" i="51" s="1"/>
  <c r="O38" i="51" s="1"/>
  <c r="Q38" i="51" s="1"/>
  <c r="N37" i="51"/>
  <c r="K37" i="51"/>
  <c r="O37" i="51" s="1"/>
  <c r="Q37" i="51" s="1"/>
  <c r="N36" i="51"/>
  <c r="K36" i="51"/>
  <c r="O36" i="51" s="1"/>
  <c r="N35" i="51"/>
  <c r="K35" i="51"/>
  <c r="O35" i="51" s="1"/>
  <c r="Q35" i="51" s="1"/>
  <c r="J34" i="51"/>
  <c r="N34" i="51" s="1"/>
  <c r="N33" i="51"/>
  <c r="K33" i="51"/>
  <c r="O33" i="51" s="1"/>
  <c r="J32" i="51"/>
  <c r="K32" i="51" s="1"/>
  <c r="O32" i="51" s="1"/>
  <c r="Q32" i="51" s="1"/>
  <c r="N31" i="51"/>
  <c r="K31" i="51"/>
  <c r="O31" i="51" s="1"/>
  <c r="Q31" i="51" s="1"/>
  <c r="J30" i="51"/>
  <c r="N30" i="51" s="1"/>
  <c r="H30" i="51"/>
  <c r="N29" i="51"/>
  <c r="K29" i="51"/>
  <c r="O29" i="51" s="1"/>
  <c r="J28" i="51"/>
  <c r="N28" i="51" s="1"/>
  <c r="I28" i="51"/>
  <c r="I30" i="51" s="1"/>
  <c r="N27" i="51"/>
  <c r="K27" i="51"/>
  <c r="K28" i="51" s="1"/>
  <c r="O28" i="51" s="1"/>
  <c r="Q28" i="51" s="1"/>
  <c r="J26" i="51"/>
  <c r="N26" i="51" s="1"/>
  <c r="N25" i="51"/>
  <c r="K25" i="51"/>
  <c r="K26" i="51" s="1"/>
  <c r="O26" i="51" s="1"/>
  <c r="Q26" i="51" s="1"/>
  <c r="J18" i="51"/>
  <c r="I18" i="51"/>
  <c r="H18" i="51"/>
  <c r="K17" i="51"/>
  <c r="J16" i="51"/>
  <c r="H16" i="51"/>
  <c r="K15" i="51"/>
  <c r="O15" i="51" s="1"/>
  <c r="Q15" i="51" s="1"/>
  <c r="S581" i="52"/>
  <c r="R581" i="52"/>
  <c r="N580" i="52"/>
  <c r="R580" i="52" s="1"/>
  <c r="M580" i="52"/>
  <c r="L580" i="52"/>
  <c r="J580" i="52"/>
  <c r="I580" i="52"/>
  <c r="H580" i="52"/>
  <c r="R579" i="52"/>
  <c r="O579" i="52"/>
  <c r="O580" i="52" s="1"/>
  <c r="S580" i="52" s="1"/>
  <c r="K579" i="52"/>
  <c r="K580" i="52" s="1"/>
  <c r="S577" i="52"/>
  <c r="R577" i="52"/>
  <c r="S576" i="52"/>
  <c r="R576" i="52"/>
  <c r="H576" i="52"/>
  <c r="S575" i="52"/>
  <c r="R575" i="52"/>
  <c r="K575" i="52"/>
  <c r="K576" i="52" s="1"/>
  <c r="S574" i="52"/>
  <c r="R574" i="52"/>
  <c r="H574" i="52"/>
  <c r="S573" i="52"/>
  <c r="R573" i="52"/>
  <c r="K573" i="52"/>
  <c r="J571" i="52"/>
  <c r="I571" i="52"/>
  <c r="H571" i="52"/>
  <c r="T570" i="52"/>
  <c r="K570" i="52"/>
  <c r="J569" i="52"/>
  <c r="H569" i="52"/>
  <c r="P568" i="52"/>
  <c r="K568" i="52"/>
  <c r="N567" i="52"/>
  <c r="R567" i="52" s="1"/>
  <c r="M567" i="52"/>
  <c r="L567" i="52"/>
  <c r="J567" i="52"/>
  <c r="I567" i="52"/>
  <c r="H567" i="52"/>
  <c r="R566" i="52"/>
  <c r="O566" i="52"/>
  <c r="S566" i="52" s="1"/>
  <c r="K566" i="52"/>
  <c r="R565" i="52"/>
  <c r="O565" i="52"/>
  <c r="O567" i="52" s="1"/>
  <c r="S567" i="52" s="1"/>
  <c r="K565" i="52"/>
  <c r="N564" i="52"/>
  <c r="R564" i="52" s="1"/>
  <c r="M564" i="52"/>
  <c r="J564" i="52"/>
  <c r="I564" i="52"/>
  <c r="R563" i="52"/>
  <c r="O563" i="52"/>
  <c r="O564" i="52" s="1"/>
  <c r="S564" i="52" s="1"/>
  <c r="K563" i="52"/>
  <c r="R562" i="52"/>
  <c r="O562" i="52"/>
  <c r="S562" i="52" s="1"/>
  <c r="K562" i="52"/>
  <c r="R561" i="52"/>
  <c r="O561" i="52"/>
  <c r="S561" i="52" s="1"/>
  <c r="T561" i="52" s="1"/>
  <c r="K561" i="52"/>
  <c r="R560" i="52"/>
  <c r="L560" i="52"/>
  <c r="H560" i="52"/>
  <c r="R559" i="52"/>
  <c r="O559" i="52"/>
  <c r="S559" i="52" s="1"/>
  <c r="K559" i="52"/>
  <c r="T559" i="52" s="1"/>
  <c r="S558" i="52"/>
  <c r="R558" i="52"/>
  <c r="N557" i="52"/>
  <c r="R557" i="52" s="1"/>
  <c r="R556" i="52"/>
  <c r="O556" i="52"/>
  <c r="R555" i="52"/>
  <c r="O555" i="52"/>
  <c r="S555" i="52" s="1"/>
  <c r="U555" i="52" s="1"/>
  <c r="N554" i="52"/>
  <c r="R554" i="52" s="1"/>
  <c r="R553" i="52"/>
  <c r="O553" i="52"/>
  <c r="O554" i="52" s="1"/>
  <c r="S554" i="52" s="1"/>
  <c r="N552" i="52"/>
  <c r="R552" i="52" s="1"/>
  <c r="R551" i="52"/>
  <c r="O551" i="52"/>
  <c r="S551" i="52" s="1"/>
  <c r="U551" i="52" s="1"/>
  <c r="R550" i="52"/>
  <c r="O550" i="52"/>
  <c r="O552" i="52" s="1"/>
  <c r="S552" i="52" s="1"/>
  <c r="N549" i="52"/>
  <c r="R549" i="52" s="1"/>
  <c r="R548" i="52"/>
  <c r="O548" i="52"/>
  <c r="S548" i="52" s="1"/>
  <c r="U548" i="52" s="1"/>
  <c r="R547" i="52"/>
  <c r="O547" i="52"/>
  <c r="S547" i="52" s="1"/>
  <c r="R546" i="52"/>
  <c r="O546" i="52"/>
  <c r="S546" i="52" s="1"/>
  <c r="U546" i="52" s="1"/>
  <c r="R545" i="52"/>
  <c r="O545" i="52"/>
  <c r="S545" i="52" s="1"/>
  <c r="T545" i="52" s="1"/>
  <c r="R544" i="52"/>
  <c r="O544" i="52"/>
  <c r="O549" i="52" s="1"/>
  <c r="S549" i="52" s="1"/>
  <c r="N543" i="52"/>
  <c r="R543" i="52" s="1"/>
  <c r="R542" i="52"/>
  <c r="O542" i="52"/>
  <c r="R541" i="52"/>
  <c r="O541" i="52"/>
  <c r="S541" i="52" s="1"/>
  <c r="U541" i="52" s="1"/>
  <c r="N540" i="52"/>
  <c r="R540" i="52" s="1"/>
  <c r="R539" i="52"/>
  <c r="O539" i="52"/>
  <c r="S539" i="52" s="1"/>
  <c r="T539" i="52" s="1"/>
  <c r="R538" i="52"/>
  <c r="O538" i="52"/>
  <c r="N537" i="52"/>
  <c r="R537" i="52" s="1"/>
  <c r="R536" i="52"/>
  <c r="O536" i="52"/>
  <c r="O537" i="52" s="1"/>
  <c r="S537" i="52" s="1"/>
  <c r="R535" i="52"/>
  <c r="N535" i="52"/>
  <c r="R534" i="52"/>
  <c r="O534" i="52"/>
  <c r="S534" i="52" s="1"/>
  <c r="U534" i="52" s="1"/>
  <c r="R533" i="52"/>
  <c r="O533" i="52"/>
  <c r="S533" i="52" s="1"/>
  <c r="R532" i="52"/>
  <c r="O532" i="52"/>
  <c r="S532" i="52" s="1"/>
  <c r="U532" i="52" s="1"/>
  <c r="R531" i="52"/>
  <c r="O531" i="52"/>
  <c r="S531" i="52" s="1"/>
  <c r="T531" i="52" s="1"/>
  <c r="R530" i="52"/>
  <c r="O530" i="52"/>
  <c r="S530" i="52" s="1"/>
  <c r="U530" i="52" s="1"/>
  <c r="R529" i="52"/>
  <c r="O529" i="52"/>
  <c r="S529" i="52" s="1"/>
  <c r="R528" i="52"/>
  <c r="O528" i="52"/>
  <c r="S528" i="52" s="1"/>
  <c r="R527" i="52"/>
  <c r="O527" i="52"/>
  <c r="O526" i="52"/>
  <c r="S526" i="52" s="1"/>
  <c r="T526" i="52" s="1"/>
  <c r="N526" i="52"/>
  <c r="R526" i="52" s="1"/>
  <c r="R525" i="52"/>
  <c r="O525" i="52"/>
  <c r="S525" i="52" s="1"/>
  <c r="T525" i="52" s="1"/>
  <c r="R524" i="52"/>
  <c r="O524" i="52"/>
  <c r="S524" i="52" s="1"/>
  <c r="U524" i="52" s="1"/>
  <c r="N523" i="52"/>
  <c r="R523" i="52" s="1"/>
  <c r="R522" i="52"/>
  <c r="O522" i="52"/>
  <c r="O523" i="52" s="1"/>
  <c r="S523" i="52" s="1"/>
  <c r="N521" i="52"/>
  <c r="R521" i="52" s="1"/>
  <c r="R520" i="52"/>
  <c r="O520" i="52"/>
  <c r="S520" i="52" s="1"/>
  <c r="U520" i="52" s="1"/>
  <c r="R519" i="52"/>
  <c r="O519" i="52"/>
  <c r="S519" i="52" s="1"/>
  <c r="R518" i="52"/>
  <c r="O518" i="52"/>
  <c r="S518" i="52" s="1"/>
  <c r="U518" i="52" s="1"/>
  <c r="R517" i="52"/>
  <c r="O517" i="52"/>
  <c r="S517" i="52" s="1"/>
  <c r="T517" i="52" s="1"/>
  <c r="R516" i="52"/>
  <c r="O516" i="52"/>
  <c r="S516" i="52" s="1"/>
  <c r="U516" i="52" s="1"/>
  <c r="R515" i="52"/>
  <c r="O515" i="52"/>
  <c r="S511" i="52"/>
  <c r="R511" i="52"/>
  <c r="J511" i="52"/>
  <c r="K511" i="52" s="1"/>
  <c r="S510" i="52"/>
  <c r="R510" i="52"/>
  <c r="K510" i="52"/>
  <c r="S509" i="52"/>
  <c r="R509" i="52"/>
  <c r="K509" i="52"/>
  <c r="J509" i="52"/>
  <c r="S508" i="52"/>
  <c r="R508" i="52"/>
  <c r="K508" i="52"/>
  <c r="S507" i="52"/>
  <c r="R507" i="52"/>
  <c r="J507" i="52"/>
  <c r="K507" i="52" s="1"/>
  <c r="T506" i="52"/>
  <c r="S506" i="52"/>
  <c r="R506" i="52"/>
  <c r="K506" i="52"/>
  <c r="U506" i="52" s="1"/>
  <c r="S505" i="52"/>
  <c r="R505" i="52"/>
  <c r="K505" i="52"/>
  <c r="J505" i="52"/>
  <c r="U504" i="52"/>
  <c r="S504" i="52"/>
  <c r="R504" i="52"/>
  <c r="K504" i="52"/>
  <c r="T504" i="52" s="1"/>
  <c r="T503" i="52"/>
  <c r="S503" i="52"/>
  <c r="R503" i="52"/>
  <c r="J503" i="52"/>
  <c r="K503" i="52" s="1"/>
  <c r="U503" i="52" s="1"/>
  <c r="T502" i="52"/>
  <c r="S502" i="52"/>
  <c r="R502" i="52"/>
  <c r="K502" i="52"/>
  <c r="U502" i="52" s="1"/>
  <c r="O500" i="52"/>
  <c r="S500" i="52" s="1"/>
  <c r="T500" i="52" s="1"/>
  <c r="N500" i="52"/>
  <c r="R500" i="52" s="1"/>
  <c r="R499" i="52"/>
  <c r="O499" i="52"/>
  <c r="S499" i="52" s="1"/>
  <c r="T499" i="52" s="1"/>
  <c r="J497" i="52"/>
  <c r="R496" i="52"/>
  <c r="K496" i="52"/>
  <c r="U496" i="52" s="1"/>
  <c r="U495" i="52"/>
  <c r="T495" i="52"/>
  <c r="S495" i="52"/>
  <c r="R495" i="52"/>
  <c r="U494" i="52"/>
  <c r="T494" i="52"/>
  <c r="S494" i="52"/>
  <c r="R494" i="52"/>
  <c r="U493" i="52"/>
  <c r="T493" i="52"/>
  <c r="S493" i="52"/>
  <c r="R493" i="52"/>
  <c r="U492" i="52"/>
  <c r="T492" i="52"/>
  <c r="S492" i="52"/>
  <c r="R492" i="52"/>
  <c r="U491" i="52"/>
  <c r="T491" i="52"/>
  <c r="S491" i="52"/>
  <c r="R491" i="52"/>
  <c r="U490" i="52"/>
  <c r="T490" i="52"/>
  <c r="S490" i="52"/>
  <c r="R490" i="52"/>
  <c r="U489" i="52"/>
  <c r="T489" i="52"/>
  <c r="S489" i="52"/>
  <c r="R489" i="52"/>
  <c r="U488" i="52"/>
  <c r="T488" i="52"/>
  <c r="S488" i="52"/>
  <c r="R488" i="52"/>
  <c r="U487" i="52"/>
  <c r="T487" i="52"/>
  <c r="S487" i="52"/>
  <c r="R487" i="52"/>
  <c r="U486" i="52"/>
  <c r="T486" i="52"/>
  <c r="S486" i="52"/>
  <c r="R486" i="52"/>
  <c r="U485" i="52"/>
  <c r="T485" i="52"/>
  <c r="S485" i="52"/>
  <c r="R485" i="52"/>
  <c r="U484" i="52"/>
  <c r="T484" i="52"/>
  <c r="S484" i="52"/>
  <c r="R484" i="52"/>
  <c r="U483" i="52"/>
  <c r="T483" i="52"/>
  <c r="S483" i="52"/>
  <c r="R483" i="52"/>
  <c r="U482" i="52"/>
  <c r="T482" i="52"/>
  <c r="S482" i="52"/>
  <c r="R482" i="52"/>
  <c r="U481" i="52"/>
  <c r="T481" i="52"/>
  <c r="S481" i="52"/>
  <c r="R481" i="52"/>
  <c r="U480" i="52"/>
  <c r="T480" i="52"/>
  <c r="S480" i="52"/>
  <c r="R480" i="52"/>
  <c r="U479" i="52"/>
  <c r="T479" i="52"/>
  <c r="S479" i="52"/>
  <c r="R479" i="52"/>
  <c r="U478" i="52"/>
  <c r="T478" i="52"/>
  <c r="S478" i="52"/>
  <c r="R478" i="52"/>
  <c r="S477" i="52"/>
  <c r="T477" i="52" s="1"/>
  <c r="R477" i="52"/>
  <c r="S476" i="52"/>
  <c r="R476" i="52"/>
  <c r="S475" i="52"/>
  <c r="R475" i="52"/>
  <c r="S474" i="52"/>
  <c r="R474" i="52"/>
  <c r="U473" i="52"/>
  <c r="S473" i="52"/>
  <c r="T473" i="52" s="1"/>
  <c r="R473" i="52"/>
  <c r="S472" i="52"/>
  <c r="R472" i="52"/>
  <c r="S471" i="52"/>
  <c r="R471" i="52"/>
  <c r="S470" i="52"/>
  <c r="R470" i="52"/>
  <c r="N469" i="52"/>
  <c r="R468" i="52"/>
  <c r="O468" i="52"/>
  <c r="S468" i="52" s="1"/>
  <c r="T468" i="52" s="1"/>
  <c r="N467" i="52"/>
  <c r="R466" i="52"/>
  <c r="O466" i="52"/>
  <c r="S466" i="52" s="1"/>
  <c r="U466" i="52" s="1"/>
  <c r="N465" i="52"/>
  <c r="R464" i="52"/>
  <c r="O464" i="52"/>
  <c r="S464" i="52" s="1"/>
  <c r="T464" i="52" s="1"/>
  <c r="N463" i="52"/>
  <c r="R463" i="52" s="1"/>
  <c r="R462" i="52"/>
  <c r="O462" i="52"/>
  <c r="O463" i="52" s="1"/>
  <c r="S463" i="52" s="1"/>
  <c r="S461" i="52"/>
  <c r="R461" i="52"/>
  <c r="N460" i="52"/>
  <c r="R460" i="52" s="1"/>
  <c r="R459" i="52"/>
  <c r="O459" i="52"/>
  <c r="R458" i="52"/>
  <c r="O458" i="52"/>
  <c r="S458" i="52" s="1"/>
  <c r="U458" i="52" s="1"/>
  <c r="S457" i="52"/>
  <c r="R457" i="52"/>
  <c r="S456" i="52"/>
  <c r="R456" i="52"/>
  <c r="U455" i="52"/>
  <c r="S455" i="52"/>
  <c r="T455" i="52" s="1"/>
  <c r="R455" i="52"/>
  <c r="S454" i="52"/>
  <c r="R454" i="52"/>
  <c r="S453" i="52"/>
  <c r="R453" i="52"/>
  <c r="S452" i="52"/>
  <c r="R452" i="52"/>
  <c r="R451" i="52"/>
  <c r="O451" i="52"/>
  <c r="S451" i="52" s="1"/>
  <c r="T451" i="52" s="1"/>
  <c r="R450" i="52"/>
  <c r="O450" i="52"/>
  <c r="S450" i="52" s="1"/>
  <c r="U450" i="52" s="1"/>
  <c r="R449" i="52"/>
  <c r="O449" i="52"/>
  <c r="S449" i="52" s="1"/>
  <c r="R448" i="52"/>
  <c r="O448" i="52"/>
  <c r="S448" i="52" s="1"/>
  <c r="U448" i="52" s="1"/>
  <c r="R447" i="52"/>
  <c r="O447" i="52"/>
  <c r="S447" i="52" s="1"/>
  <c r="T447" i="52" s="1"/>
  <c r="R446" i="52"/>
  <c r="O446" i="52"/>
  <c r="S446" i="52" s="1"/>
  <c r="U446" i="52" s="1"/>
  <c r="R445" i="52"/>
  <c r="O445" i="52"/>
  <c r="S445" i="52" s="1"/>
  <c r="R444" i="52"/>
  <c r="O444" i="52"/>
  <c r="S444" i="52" s="1"/>
  <c r="U444" i="52" s="1"/>
  <c r="N443" i="52"/>
  <c r="R443" i="52" s="1"/>
  <c r="R442" i="52"/>
  <c r="O442" i="52"/>
  <c r="S442" i="52" s="1"/>
  <c r="T442" i="52" s="1"/>
  <c r="N441" i="52"/>
  <c r="R440" i="52"/>
  <c r="O440" i="52"/>
  <c r="S440" i="52" s="1"/>
  <c r="U440" i="52" s="1"/>
  <c r="N439" i="52"/>
  <c r="R438" i="52"/>
  <c r="O438" i="52"/>
  <c r="S438" i="52" s="1"/>
  <c r="T438" i="52" s="1"/>
  <c r="N437" i="52"/>
  <c r="R436" i="52"/>
  <c r="O436" i="52"/>
  <c r="S436" i="52" s="1"/>
  <c r="U436" i="52" s="1"/>
  <c r="O435" i="52"/>
  <c r="S435" i="52" s="1"/>
  <c r="T435" i="52" s="1"/>
  <c r="N435" i="52"/>
  <c r="R435" i="52" s="1"/>
  <c r="R434" i="52"/>
  <c r="O434" i="52"/>
  <c r="S434" i="52" s="1"/>
  <c r="T434" i="52" s="1"/>
  <c r="N433" i="52"/>
  <c r="R432" i="52"/>
  <c r="O432" i="52"/>
  <c r="S432" i="52" s="1"/>
  <c r="U432" i="52" s="1"/>
  <c r="N431" i="52"/>
  <c r="R430" i="52"/>
  <c r="O430" i="52"/>
  <c r="S430" i="52" s="1"/>
  <c r="T430" i="52" s="1"/>
  <c r="N429" i="52"/>
  <c r="R428" i="52"/>
  <c r="O428" i="52"/>
  <c r="S428" i="52" s="1"/>
  <c r="U428" i="52" s="1"/>
  <c r="N427" i="52"/>
  <c r="R427" i="52" s="1"/>
  <c r="R426" i="52"/>
  <c r="O426" i="52"/>
  <c r="S426" i="52" s="1"/>
  <c r="T426" i="52" s="1"/>
  <c r="N425" i="52"/>
  <c r="R424" i="52"/>
  <c r="O424" i="52"/>
  <c r="S424" i="52" s="1"/>
  <c r="N423" i="52"/>
  <c r="R422" i="52"/>
  <c r="O422" i="52"/>
  <c r="S422" i="52" s="1"/>
  <c r="U422" i="52" s="1"/>
  <c r="N421" i="52"/>
  <c r="R421" i="52" s="1"/>
  <c r="R420" i="52"/>
  <c r="O420" i="52"/>
  <c r="S420" i="52" s="1"/>
  <c r="N419" i="52"/>
  <c r="O419" i="52" s="1"/>
  <c r="S419" i="52" s="1"/>
  <c r="U419" i="52" s="1"/>
  <c r="R418" i="52"/>
  <c r="O418" i="52"/>
  <c r="S418" i="52" s="1"/>
  <c r="U418" i="52" s="1"/>
  <c r="N417" i="52"/>
  <c r="R416" i="52"/>
  <c r="O416" i="52"/>
  <c r="S416" i="52" s="1"/>
  <c r="N415" i="52"/>
  <c r="S414" i="52"/>
  <c r="R414" i="52"/>
  <c r="S413" i="52"/>
  <c r="U413" i="52" s="1"/>
  <c r="R413" i="52"/>
  <c r="S412" i="52"/>
  <c r="R412" i="52"/>
  <c r="R411" i="52"/>
  <c r="O411" i="52"/>
  <c r="S411" i="52" s="1"/>
  <c r="U411" i="52" s="1"/>
  <c r="R410" i="52"/>
  <c r="O410" i="52"/>
  <c r="S410" i="52" s="1"/>
  <c r="N409" i="52"/>
  <c r="O409" i="52" s="1"/>
  <c r="S409" i="52" s="1"/>
  <c r="U409" i="52" s="1"/>
  <c r="R408" i="52"/>
  <c r="O408" i="52"/>
  <c r="S408" i="52" s="1"/>
  <c r="U408" i="52" s="1"/>
  <c r="R407" i="52"/>
  <c r="O407" i="52"/>
  <c r="S407" i="52" s="1"/>
  <c r="R406" i="52"/>
  <c r="O406" i="52"/>
  <c r="S406" i="52" s="1"/>
  <c r="U406" i="52" s="1"/>
  <c r="R405" i="52"/>
  <c r="O405" i="52"/>
  <c r="S405" i="52" s="1"/>
  <c r="R404" i="52"/>
  <c r="O404" i="52"/>
  <c r="S404" i="52" s="1"/>
  <c r="U404" i="52" s="1"/>
  <c r="R403" i="52"/>
  <c r="O403" i="52"/>
  <c r="S403" i="52" s="1"/>
  <c r="R402" i="52"/>
  <c r="O402" i="52"/>
  <c r="S402" i="52" s="1"/>
  <c r="U402" i="52" s="1"/>
  <c r="R401" i="52"/>
  <c r="O401" i="52"/>
  <c r="S401" i="52" s="1"/>
  <c r="R400" i="52"/>
  <c r="O400" i="52"/>
  <c r="S400" i="52" s="1"/>
  <c r="U400" i="52" s="1"/>
  <c r="R399" i="52"/>
  <c r="O399" i="52"/>
  <c r="S399" i="52" s="1"/>
  <c r="R398" i="52"/>
  <c r="O398" i="52"/>
  <c r="S398" i="52" s="1"/>
  <c r="U398" i="52" s="1"/>
  <c r="R397" i="52"/>
  <c r="O397" i="52"/>
  <c r="S397" i="52" s="1"/>
  <c r="R396" i="52"/>
  <c r="O396" i="52"/>
  <c r="S396" i="52" s="1"/>
  <c r="U396" i="52" s="1"/>
  <c r="R395" i="52"/>
  <c r="O395" i="52"/>
  <c r="S395" i="52" s="1"/>
  <c r="R394" i="52"/>
  <c r="O394" i="52"/>
  <c r="S394" i="52" s="1"/>
  <c r="U394" i="52" s="1"/>
  <c r="R393" i="52"/>
  <c r="O393" i="52"/>
  <c r="S393" i="52" s="1"/>
  <c r="R392" i="52"/>
  <c r="O392" i="52"/>
  <c r="S392" i="52" s="1"/>
  <c r="U392" i="52" s="1"/>
  <c r="R391" i="52"/>
  <c r="O391" i="52"/>
  <c r="S391" i="52" s="1"/>
  <c r="R390" i="52"/>
  <c r="O390" i="52"/>
  <c r="S390" i="52" s="1"/>
  <c r="U390" i="52" s="1"/>
  <c r="R389" i="52"/>
  <c r="O389" i="52"/>
  <c r="S389" i="52" s="1"/>
  <c r="N388" i="52"/>
  <c r="R387" i="52"/>
  <c r="O387" i="52"/>
  <c r="S387" i="52" s="1"/>
  <c r="U387" i="52" s="1"/>
  <c r="O386" i="52"/>
  <c r="S386" i="52" s="1"/>
  <c r="T386" i="52" s="1"/>
  <c r="N386" i="52"/>
  <c r="R386" i="52" s="1"/>
  <c r="R385" i="52"/>
  <c r="O385" i="52"/>
  <c r="S385" i="52" s="1"/>
  <c r="S384" i="52"/>
  <c r="R384" i="52"/>
  <c r="R383" i="52"/>
  <c r="J383" i="52"/>
  <c r="R382" i="52"/>
  <c r="K382" i="52"/>
  <c r="K383" i="52" s="1"/>
  <c r="S383" i="52" s="1"/>
  <c r="U383" i="52" s="1"/>
  <c r="N381" i="52"/>
  <c r="R380" i="52"/>
  <c r="O380" i="52"/>
  <c r="S380" i="52" s="1"/>
  <c r="J379" i="52"/>
  <c r="R379" i="52" s="1"/>
  <c r="R378" i="52"/>
  <c r="K378" i="52"/>
  <c r="K379" i="52" s="1"/>
  <c r="J377" i="52"/>
  <c r="T377" i="52" s="1"/>
  <c r="T376" i="52"/>
  <c r="R376" i="52"/>
  <c r="K376" i="52"/>
  <c r="U376" i="52" s="1"/>
  <c r="T375" i="52"/>
  <c r="R375" i="52"/>
  <c r="K375" i="52"/>
  <c r="U375" i="52" s="1"/>
  <c r="T374" i="52"/>
  <c r="R374" i="52"/>
  <c r="K374" i="52"/>
  <c r="U374" i="52" s="1"/>
  <c r="T373" i="52"/>
  <c r="R373" i="52"/>
  <c r="K373" i="52"/>
  <c r="U373" i="52" s="1"/>
  <c r="T372" i="52"/>
  <c r="R372" i="52"/>
  <c r="K372" i="52"/>
  <c r="U372" i="52" s="1"/>
  <c r="T371" i="52"/>
  <c r="R371" i="52"/>
  <c r="K371" i="52"/>
  <c r="U371" i="52" s="1"/>
  <c r="T370" i="52"/>
  <c r="R370" i="52"/>
  <c r="K370" i="52"/>
  <c r="U370" i="52" s="1"/>
  <c r="T369" i="52"/>
  <c r="R369" i="52"/>
  <c r="K369" i="52"/>
  <c r="U369" i="52" s="1"/>
  <c r="T368" i="52"/>
  <c r="R368" i="52"/>
  <c r="K368" i="52"/>
  <c r="U368" i="52" s="1"/>
  <c r="T367" i="52"/>
  <c r="R367" i="52"/>
  <c r="K367" i="52"/>
  <c r="U367" i="52" s="1"/>
  <c r="T366" i="52"/>
  <c r="R366" i="52"/>
  <c r="K366" i="52"/>
  <c r="J365" i="52"/>
  <c r="R365" i="52" s="1"/>
  <c r="H365" i="52"/>
  <c r="T364" i="52"/>
  <c r="R364" i="52"/>
  <c r="K364" i="52"/>
  <c r="U364" i="52" s="1"/>
  <c r="T363" i="52"/>
  <c r="R363" i="52"/>
  <c r="K363" i="52"/>
  <c r="U363" i="52" s="1"/>
  <c r="T362" i="52"/>
  <c r="R362" i="52"/>
  <c r="K362" i="52"/>
  <c r="U362" i="52" s="1"/>
  <c r="T361" i="52"/>
  <c r="R361" i="52"/>
  <c r="K361" i="52"/>
  <c r="T360" i="52"/>
  <c r="R360" i="52"/>
  <c r="K360" i="52"/>
  <c r="U360" i="52" s="1"/>
  <c r="T359" i="52"/>
  <c r="R359" i="52"/>
  <c r="K359" i="52"/>
  <c r="U359" i="52" s="1"/>
  <c r="T358" i="52"/>
  <c r="R358" i="52"/>
  <c r="K358" i="52"/>
  <c r="U358" i="52" s="1"/>
  <c r="T357" i="52"/>
  <c r="R357" i="52"/>
  <c r="K357" i="52"/>
  <c r="U357" i="52" s="1"/>
  <c r="S356" i="52"/>
  <c r="R356" i="52"/>
  <c r="N355" i="52"/>
  <c r="R355" i="52" s="1"/>
  <c r="R354" i="52"/>
  <c r="O354" i="52"/>
  <c r="S354" i="52" s="1"/>
  <c r="R353" i="52"/>
  <c r="O353" i="52"/>
  <c r="S353" i="52" s="1"/>
  <c r="U353" i="52" s="1"/>
  <c r="R352" i="52"/>
  <c r="O352" i="52"/>
  <c r="S352" i="52" s="1"/>
  <c r="R351" i="52"/>
  <c r="O351" i="52"/>
  <c r="S351" i="52" s="1"/>
  <c r="U351" i="52" s="1"/>
  <c r="R350" i="52"/>
  <c r="O350" i="52"/>
  <c r="S350" i="52" s="1"/>
  <c r="R349" i="52"/>
  <c r="O349" i="52"/>
  <c r="S349" i="52" s="1"/>
  <c r="U349" i="52" s="1"/>
  <c r="R348" i="52"/>
  <c r="O348" i="52"/>
  <c r="R347" i="52"/>
  <c r="O347" i="52"/>
  <c r="S347" i="52" s="1"/>
  <c r="U347" i="52" s="1"/>
  <c r="R346" i="52"/>
  <c r="O346" i="52"/>
  <c r="S346" i="52" s="1"/>
  <c r="N345" i="52"/>
  <c r="R345" i="52" s="1"/>
  <c r="R344" i="52"/>
  <c r="O344" i="52"/>
  <c r="O345" i="52" s="1"/>
  <c r="S345" i="52" s="1"/>
  <c r="N343" i="52"/>
  <c r="R343" i="52" s="1"/>
  <c r="R342" i="52"/>
  <c r="O342" i="52"/>
  <c r="S342" i="52" s="1"/>
  <c r="R341" i="52"/>
  <c r="O341" i="52"/>
  <c r="S341" i="52" s="1"/>
  <c r="U341" i="52" s="1"/>
  <c r="R340" i="52"/>
  <c r="O340" i="52"/>
  <c r="R339" i="52"/>
  <c r="O339" i="52"/>
  <c r="S339" i="52" s="1"/>
  <c r="U339" i="52" s="1"/>
  <c r="R338" i="52"/>
  <c r="O338" i="52"/>
  <c r="S338" i="52" s="1"/>
  <c r="R337" i="52"/>
  <c r="O337" i="52"/>
  <c r="S337" i="52" s="1"/>
  <c r="U337" i="52" s="1"/>
  <c r="N336" i="52"/>
  <c r="R336" i="52" s="1"/>
  <c r="R335" i="52"/>
  <c r="O335" i="52"/>
  <c r="S335" i="52" s="1"/>
  <c r="R334" i="52"/>
  <c r="O334" i="52"/>
  <c r="S334" i="52" s="1"/>
  <c r="U334" i="52" s="1"/>
  <c r="R333" i="52"/>
  <c r="O333" i="52"/>
  <c r="S333" i="52" s="1"/>
  <c r="R332" i="52"/>
  <c r="O332" i="52"/>
  <c r="S332" i="52" s="1"/>
  <c r="U332" i="52" s="1"/>
  <c r="R331" i="52"/>
  <c r="O331" i="52"/>
  <c r="S331" i="52" s="1"/>
  <c r="R330" i="52"/>
  <c r="O330" i="52"/>
  <c r="S330" i="52" s="1"/>
  <c r="U330" i="52" s="1"/>
  <c r="R329" i="52"/>
  <c r="O329" i="52"/>
  <c r="S329" i="52" s="1"/>
  <c r="R328" i="52"/>
  <c r="O328" i="52"/>
  <c r="S328" i="52" s="1"/>
  <c r="U328" i="52" s="1"/>
  <c r="R327" i="52"/>
  <c r="O327" i="52"/>
  <c r="S327" i="52" s="1"/>
  <c r="R326" i="52"/>
  <c r="O326" i="52"/>
  <c r="S326" i="52" s="1"/>
  <c r="U326" i="52" s="1"/>
  <c r="R325" i="52"/>
  <c r="O325" i="52"/>
  <c r="O336" i="52" s="1"/>
  <c r="S336" i="52" s="1"/>
  <c r="N324" i="52"/>
  <c r="R324" i="52" s="1"/>
  <c r="R323" i="52"/>
  <c r="O323" i="52"/>
  <c r="S323" i="52" s="1"/>
  <c r="U323" i="52" s="1"/>
  <c r="R322" i="52"/>
  <c r="O322" i="52"/>
  <c r="O324" i="52" s="1"/>
  <c r="S324" i="52" s="1"/>
  <c r="S321" i="52"/>
  <c r="R321" i="52"/>
  <c r="J320" i="52"/>
  <c r="K320" i="52" s="1"/>
  <c r="T319" i="52"/>
  <c r="R319" i="52"/>
  <c r="K319" i="52"/>
  <c r="U319" i="52" s="1"/>
  <c r="T318" i="52"/>
  <c r="R318" i="52"/>
  <c r="K318" i="52"/>
  <c r="U318" i="52" s="1"/>
  <c r="T317" i="52"/>
  <c r="R317" i="52"/>
  <c r="K317" i="52"/>
  <c r="U317" i="52" s="1"/>
  <c r="J316" i="52"/>
  <c r="T315" i="52"/>
  <c r="R315" i="52"/>
  <c r="K315" i="52"/>
  <c r="U315" i="52" s="1"/>
  <c r="J314" i="52"/>
  <c r="K314" i="52" s="1"/>
  <c r="R313" i="52"/>
  <c r="K313" i="52"/>
  <c r="U313" i="52" s="1"/>
  <c r="J312" i="52"/>
  <c r="R312" i="52" s="1"/>
  <c r="R311" i="52"/>
  <c r="K311" i="52"/>
  <c r="T311" i="52" s="1"/>
  <c r="Y310" i="52"/>
  <c r="J310" i="52"/>
  <c r="R310" i="52" s="1"/>
  <c r="R309" i="52"/>
  <c r="K309" i="52"/>
  <c r="T309" i="52" s="1"/>
  <c r="Y308" i="52"/>
  <c r="J308" i="52"/>
  <c r="R308" i="52" s="1"/>
  <c r="R307" i="52"/>
  <c r="K307" i="52"/>
  <c r="T307" i="52" s="1"/>
  <c r="Y306" i="52"/>
  <c r="J306" i="52"/>
  <c r="R305" i="52"/>
  <c r="K305" i="52"/>
  <c r="T305" i="52" s="1"/>
  <c r="R304" i="52"/>
  <c r="K304" i="52"/>
  <c r="U304" i="52" s="1"/>
  <c r="R303" i="52"/>
  <c r="K303" i="52"/>
  <c r="T303" i="52" s="1"/>
  <c r="R302" i="52"/>
  <c r="K302" i="52"/>
  <c r="U302" i="52" s="1"/>
  <c r="R301" i="52"/>
  <c r="K301" i="52"/>
  <c r="T301" i="52" s="1"/>
  <c r="R300" i="52"/>
  <c r="K300" i="52"/>
  <c r="U300" i="52" s="1"/>
  <c r="R299" i="52"/>
  <c r="K299" i="52"/>
  <c r="T299" i="52" s="1"/>
  <c r="Y298" i="52"/>
  <c r="J298" i="52"/>
  <c r="R297" i="52"/>
  <c r="K297" i="52"/>
  <c r="T297" i="52" s="1"/>
  <c r="R296" i="52"/>
  <c r="K296" i="52"/>
  <c r="U296" i="52" s="1"/>
  <c r="R295" i="52"/>
  <c r="K295" i="52"/>
  <c r="T295" i="52" s="1"/>
  <c r="R294" i="52"/>
  <c r="K294" i="52"/>
  <c r="U294" i="52" s="1"/>
  <c r="R293" i="52"/>
  <c r="K293" i="52"/>
  <c r="T293" i="52" s="1"/>
  <c r="R292" i="52"/>
  <c r="K292" i="52"/>
  <c r="U292" i="52" s="1"/>
  <c r="R291" i="52"/>
  <c r="K291" i="52"/>
  <c r="T291" i="52" s="1"/>
  <c r="Y290" i="52"/>
  <c r="J290" i="52"/>
  <c r="R289" i="52"/>
  <c r="K289" i="52"/>
  <c r="T289" i="52" s="1"/>
  <c r="R288" i="52"/>
  <c r="K288" i="52"/>
  <c r="U288" i="52" s="1"/>
  <c r="R287" i="52"/>
  <c r="K287" i="52"/>
  <c r="T287" i="52" s="1"/>
  <c r="R286" i="52"/>
  <c r="K286" i="52"/>
  <c r="U286" i="52" s="1"/>
  <c r="R285" i="52"/>
  <c r="K285" i="52"/>
  <c r="T285" i="52" s="1"/>
  <c r="R284" i="52"/>
  <c r="K284" i="52"/>
  <c r="U284" i="52" s="1"/>
  <c r="R283" i="52"/>
  <c r="K283" i="52"/>
  <c r="T283" i="52" s="1"/>
  <c r="Y282" i="52"/>
  <c r="J282" i="52"/>
  <c r="R281" i="52"/>
  <c r="K281" i="52"/>
  <c r="T281" i="52" s="1"/>
  <c r="R280" i="52"/>
  <c r="K280" i="52"/>
  <c r="U280" i="52" s="1"/>
  <c r="R279" i="52"/>
  <c r="K279" i="52"/>
  <c r="T279" i="52" s="1"/>
  <c r="R278" i="52"/>
  <c r="K278" i="52"/>
  <c r="U278" i="52" s="1"/>
  <c r="R277" i="52"/>
  <c r="K277" i="52"/>
  <c r="T277" i="52" s="1"/>
  <c r="R276" i="52"/>
  <c r="K276" i="52"/>
  <c r="U276" i="52" s="1"/>
  <c r="R275" i="52"/>
  <c r="K275" i="52"/>
  <c r="T275" i="52" s="1"/>
  <c r="Y274" i="52"/>
  <c r="J274" i="52"/>
  <c r="R273" i="52"/>
  <c r="K273" i="52"/>
  <c r="T273" i="52" s="1"/>
  <c r="R272" i="52"/>
  <c r="K272" i="52"/>
  <c r="U272" i="52" s="1"/>
  <c r="R271" i="52"/>
  <c r="K271" i="52"/>
  <c r="T271" i="52" s="1"/>
  <c r="R270" i="52"/>
  <c r="K270" i="52"/>
  <c r="U270" i="52" s="1"/>
  <c r="R269" i="52"/>
  <c r="K269" i="52"/>
  <c r="T269" i="52" s="1"/>
  <c r="R268" i="52"/>
  <c r="K268" i="52"/>
  <c r="U268" i="52" s="1"/>
  <c r="R267" i="52"/>
  <c r="K267" i="52"/>
  <c r="T267" i="52" s="1"/>
  <c r="Y266" i="52"/>
  <c r="J266" i="52"/>
  <c r="R265" i="52"/>
  <c r="K265" i="52"/>
  <c r="T265" i="52" s="1"/>
  <c r="R264" i="52"/>
  <c r="K264" i="52"/>
  <c r="U264" i="52" s="1"/>
  <c r="R263" i="52"/>
  <c r="K263" i="52"/>
  <c r="T263" i="52" s="1"/>
  <c r="R262" i="52"/>
  <c r="K262" i="52"/>
  <c r="U262" i="52" s="1"/>
  <c r="R261" i="52"/>
  <c r="K261" i="52"/>
  <c r="T261" i="52" s="1"/>
  <c r="R260" i="52"/>
  <c r="K260" i="52"/>
  <c r="U260" i="52" s="1"/>
  <c r="R259" i="52"/>
  <c r="K259" i="52"/>
  <c r="T259" i="52" s="1"/>
  <c r="Y258" i="52"/>
  <c r="J258" i="52"/>
  <c r="R257" i="52"/>
  <c r="K257" i="52"/>
  <c r="T257" i="52" s="1"/>
  <c r="R256" i="52"/>
  <c r="K256" i="52"/>
  <c r="U256" i="52" s="1"/>
  <c r="R255" i="52"/>
  <c r="K255" i="52"/>
  <c r="T255" i="52" s="1"/>
  <c r="R254" i="52"/>
  <c r="K254" i="52"/>
  <c r="U254" i="52" s="1"/>
  <c r="R253" i="52"/>
  <c r="K253" i="52"/>
  <c r="T253" i="52" s="1"/>
  <c r="R252" i="52"/>
  <c r="K252" i="52"/>
  <c r="T252" i="52" s="1"/>
  <c r="R251" i="52"/>
  <c r="K251" i="52"/>
  <c r="U251" i="52" s="1"/>
  <c r="Y250" i="52"/>
  <c r="J250" i="52"/>
  <c r="K250" i="52" s="1"/>
  <c r="R249" i="52"/>
  <c r="K249" i="52"/>
  <c r="U249" i="52" s="1"/>
  <c r="R248" i="52"/>
  <c r="K248" i="52"/>
  <c r="T248" i="52" s="1"/>
  <c r="R247" i="52"/>
  <c r="K247" i="52"/>
  <c r="U247" i="52" s="1"/>
  <c r="R246" i="52"/>
  <c r="K246" i="52"/>
  <c r="T246" i="52" s="1"/>
  <c r="R245" i="52"/>
  <c r="K245" i="52"/>
  <c r="U245" i="52" s="1"/>
  <c r="R244" i="52"/>
  <c r="K244" i="52"/>
  <c r="T244" i="52" s="1"/>
  <c r="R243" i="52"/>
  <c r="K243" i="52"/>
  <c r="U243" i="52" s="1"/>
  <c r="J242" i="52"/>
  <c r="T242" i="52" s="1"/>
  <c r="T241" i="52"/>
  <c r="R241" i="52"/>
  <c r="K241" i="52"/>
  <c r="U241" i="52" s="1"/>
  <c r="T240" i="52"/>
  <c r="R240" i="52"/>
  <c r="K240" i="52"/>
  <c r="U240" i="52" s="1"/>
  <c r="T239" i="52"/>
  <c r="R239" i="52"/>
  <c r="K239" i="52"/>
  <c r="U239" i="52" s="1"/>
  <c r="T238" i="52"/>
  <c r="R238" i="52"/>
  <c r="K238" i="52"/>
  <c r="U238" i="52" s="1"/>
  <c r="T237" i="52"/>
  <c r="R237" i="52"/>
  <c r="K237" i="52"/>
  <c r="U236" i="52"/>
  <c r="T236" i="52"/>
  <c r="S236" i="52"/>
  <c r="R236" i="52"/>
  <c r="U235" i="52"/>
  <c r="T235" i="52"/>
  <c r="S235" i="52"/>
  <c r="R235" i="52"/>
  <c r="J234" i="52"/>
  <c r="K234" i="52" s="1"/>
  <c r="T233" i="52"/>
  <c r="R233" i="52"/>
  <c r="K233" i="52"/>
  <c r="U233" i="52" s="1"/>
  <c r="T232" i="52"/>
  <c r="R232" i="52"/>
  <c r="K232" i="52"/>
  <c r="U232" i="52" s="1"/>
  <c r="T231" i="52"/>
  <c r="R231" i="52"/>
  <c r="K231" i="52"/>
  <c r="U231" i="52" s="1"/>
  <c r="T230" i="52"/>
  <c r="R230" i="52"/>
  <c r="K230" i="52"/>
  <c r="U230" i="52" s="1"/>
  <c r="T229" i="52"/>
  <c r="R229" i="52"/>
  <c r="K229" i="52"/>
  <c r="U229" i="52" s="1"/>
  <c r="T228" i="52"/>
  <c r="R228" i="52"/>
  <c r="K228" i="52"/>
  <c r="U228" i="52" s="1"/>
  <c r="T227" i="52"/>
  <c r="R227" i="52"/>
  <c r="K227" i="52"/>
  <c r="U227" i="52" s="1"/>
  <c r="J226" i="52"/>
  <c r="T226" i="52" s="1"/>
  <c r="T225" i="52"/>
  <c r="R225" i="52"/>
  <c r="K225" i="52"/>
  <c r="U225" i="52" s="1"/>
  <c r="T224" i="52"/>
  <c r="R224" i="52"/>
  <c r="K224" i="52"/>
  <c r="U224" i="52" s="1"/>
  <c r="T223" i="52"/>
  <c r="R223" i="52"/>
  <c r="K223" i="52"/>
  <c r="U223" i="52" s="1"/>
  <c r="T222" i="52"/>
  <c r="R222" i="52"/>
  <c r="K222" i="52"/>
  <c r="U222" i="52" s="1"/>
  <c r="T221" i="52"/>
  <c r="R221" i="52"/>
  <c r="K221" i="52"/>
  <c r="U221" i="52" s="1"/>
  <c r="T220" i="52"/>
  <c r="R220" i="52"/>
  <c r="K220" i="52"/>
  <c r="U220" i="52" s="1"/>
  <c r="J219" i="52"/>
  <c r="T219" i="52" s="1"/>
  <c r="T218" i="52"/>
  <c r="R218" i="52"/>
  <c r="K218" i="52"/>
  <c r="U218" i="52" s="1"/>
  <c r="T217" i="52"/>
  <c r="R217" i="52"/>
  <c r="K217" i="52"/>
  <c r="U217" i="52" s="1"/>
  <c r="J216" i="52"/>
  <c r="T216" i="52" s="1"/>
  <c r="T215" i="52"/>
  <c r="R215" i="52"/>
  <c r="K215" i="52"/>
  <c r="U215" i="52" s="1"/>
  <c r="J214" i="52"/>
  <c r="K214" i="52" s="1"/>
  <c r="T213" i="52"/>
  <c r="R213" i="52"/>
  <c r="K213" i="52"/>
  <c r="U213" i="52" s="1"/>
  <c r="T212" i="52"/>
  <c r="R212" i="52"/>
  <c r="K212" i="52"/>
  <c r="U212" i="52" s="1"/>
  <c r="T211" i="52"/>
  <c r="R211" i="52"/>
  <c r="K211" i="52"/>
  <c r="U211" i="52" s="1"/>
  <c r="T210" i="52"/>
  <c r="R210" i="52"/>
  <c r="K210" i="52"/>
  <c r="U210" i="52" s="1"/>
  <c r="T209" i="52"/>
  <c r="R209" i="52"/>
  <c r="K209" i="52"/>
  <c r="U209" i="52" s="1"/>
  <c r="T208" i="52"/>
  <c r="R208" i="52"/>
  <c r="K208" i="52"/>
  <c r="U208" i="52" s="1"/>
  <c r="J207" i="52"/>
  <c r="K207" i="52" s="1"/>
  <c r="T206" i="52"/>
  <c r="R206" i="52"/>
  <c r="K206" i="52"/>
  <c r="U206" i="52" s="1"/>
  <c r="T205" i="52"/>
  <c r="R205" i="52"/>
  <c r="K205" i="52"/>
  <c r="U205" i="52" s="1"/>
  <c r="T204" i="52"/>
  <c r="R204" i="52"/>
  <c r="K204" i="52"/>
  <c r="U204" i="52" s="1"/>
  <c r="T203" i="52"/>
  <c r="R203" i="52"/>
  <c r="K203" i="52"/>
  <c r="U203" i="52" s="1"/>
  <c r="T202" i="52"/>
  <c r="R202" i="52"/>
  <c r="K202" i="52"/>
  <c r="U202" i="52" s="1"/>
  <c r="T201" i="52"/>
  <c r="R201" i="52"/>
  <c r="K201" i="52"/>
  <c r="U201" i="52" s="1"/>
  <c r="J200" i="52"/>
  <c r="K200" i="52" s="1"/>
  <c r="T199" i="52"/>
  <c r="R199" i="52"/>
  <c r="K199" i="52"/>
  <c r="U199" i="52" s="1"/>
  <c r="T198" i="52"/>
  <c r="R198" i="52"/>
  <c r="K198" i="52"/>
  <c r="U198" i="52" s="1"/>
  <c r="T197" i="52"/>
  <c r="R197" i="52"/>
  <c r="K197" i="52"/>
  <c r="U197" i="52" s="1"/>
  <c r="J196" i="52"/>
  <c r="T195" i="52"/>
  <c r="R195" i="52"/>
  <c r="K195" i="52"/>
  <c r="U195" i="52" s="1"/>
  <c r="T194" i="52"/>
  <c r="R194" i="52"/>
  <c r="K194" i="52"/>
  <c r="U194" i="52" s="1"/>
  <c r="T193" i="52"/>
  <c r="R193" i="52"/>
  <c r="K193" i="52"/>
  <c r="U193" i="52" s="1"/>
  <c r="T192" i="52"/>
  <c r="R192" i="52"/>
  <c r="K192" i="52"/>
  <c r="U192" i="52" s="1"/>
  <c r="T191" i="52"/>
  <c r="R191" i="52"/>
  <c r="K191" i="52"/>
  <c r="U191" i="52" s="1"/>
  <c r="T190" i="52"/>
  <c r="R190" i="52"/>
  <c r="K190" i="52"/>
  <c r="U190" i="52" s="1"/>
  <c r="T189" i="52"/>
  <c r="R189" i="52"/>
  <c r="K189" i="52"/>
  <c r="U189" i="52" s="1"/>
  <c r="T188" i="52"/>
  <c r="R188" i="52"/>
  <c r="K188" i="52"/>
  <c r="U188" i="52" s="1"/>
  <c r="T187" i="52"/>
  <c r="R187" i="52"/>
  <c r="K187" i="52"/>
  <c r="U187" i="52" s="1"/>
  <c r="J186" i="52"/>
  <c r="K186" i="52" s="1"/>
  <c r="T185" i="52"/>
  <c r="R185" i="52"/>
  <c r="K185" i="52"/>
  <c r="U185" i="52" s="1"/>
  <c r="T184" i="52"/>
  <c r="R184" i="52"/>
  <c r="K184" i="52"/>
  <c r="U184" i="52" s="1"/>
  <c r="T183" i="52"/>
  <c r="R183" i="52"/>
  <c r="K183" i="52"/>
  <c r="U183" i="52" s="1"/>
  <c r="T182" i="52"/>
  <c r="R182" i="52"/>
  <c r="K182" i="52"/>
  <c r="U182" i="52" s="1"/>
  <c r="J181" i="52"/>
  <c r="K181" i="52" s="1"/>
  <c r="T180" i="52"/>
  <c r="R180" i="52"/>
  <c r="K180" i="52"/>
  <c r="U180" i="52" s="1"/>
  <c r="T179" i="52"/>
  <c r="R179" i="52"/>
  <c r="K179" i="52"/>
  <c r="U179" i="52" s="1"/>
  <c r="T178" i="52"/>
  <c r="R178" i="52"/>
  <c r="K178" i="52"/>
  <c r="U178" i="52" s="1"/>
  <c r="J177" i="52"/>
  <c r="T176" i="52"/>
  <c r="R176" i="52"/>
  <c r="K176" i="52"/>
  <c r="U176" i="52" s="1"/>
  <c r="T175" i="52"/>
  <c r="R175" i="52"/>
  <c r="K175" i="52"/>
  <c r="U175" i="52" s="1"/>
  <c r="T174" i="52"/>
  <c r="R174" i="52"/>
  <c r="K174" i="52"/>
  <c r="T173" i="52"/>
  <c r="R173" i="52"/>
  <c r="K173" i="52"/>
  <c r="U173" i="52" s="1"/>
  <c r="T172" i="52"/>
  <c r="R172" i="52"/>
  <c r="K172" i="52"/>
  <c r="U172" i="52" s="1"/>
  <c r="T171" i="52"/>
  <c r="R171" i="52"/>
  <c r="K171" i="52"/>
  <c r="U171" i="52" s="1"/>
  <c r="T170" i="52"/>
  <c r="R170" i="52"/>
  <c r="K170" i="52"/>
  <c r="U170" i="52" s="1"/>
  <c r="T169" i="52"/>
  <c r="R169" i="52"/>
  <c r="K169" i="52"/>
  <c r="U169" i="52" s="1"/>
  <c r="T168" i="52"/>
  <c r="R168" i="52"/>
  <c r="K168" i="52"/>
  <c r="U168" i="52" s="1"/>
  <c r="T167" i="52"/>
  <c r="R167" i="52"/>
  <c r="K167" i="52"/>
  <c r="U167" i="52" s="1"/>
  <c r="T166" i="52"/>
  <c r="R166" i="52"/>
  <c r="K166" i="52"/>
  <c r="U166" i="52" s="1"/>
  <c r="T165" i="52"/>
  <c r="R165" i="52"/>
  <c r="K165" i="52"/>
  <c r="U165" i="52" s="1"/>
  <c r="K164" i="52"/>
  <c r="J164" i="52"/>
  <c r="T164" i="52" s="1"/>
  <c r="T163" i="52"/>
  <c r="R163" i="52"/>
  <c r="K163" i="52"/>
  <c r="U163" i="52" s="1"/>
  <c r="T162" i="52"/>
  <c r="R162" i="52"/>
  <c r="K162" i="52"/>
  <c r="U162" i="52" s="1"/>
  <c r="J161" i="52"/>
  <c r="T160" i="52"/>
  <c r="R160" i="52"/>
  <c r="K160" i="52"/>
  <c r="U160" i="52" s="1"/>
  <c r="T159" i="52"/>
  <c r="R159" i="52"/>
  <c r="K159" i="52"/>
  <c r="U159" i="52" s="1"/>
  <c r="T158" i="52"/>
  <c r="R158" i="52"/>
  <c r="K158" i="52"/>
  <c r="U158" i="52" s="1"/>
  <c r="T157" i="52"/>
  <c r="R157" i="52"/>
  <c r="K157" i="52"/>
  <c r="U157" i="52" s="1"/>
  <c r="T156" i="52"/>
  <c r="R156" i="52"/>
  <c r="K156" i="52"/>
  <c r="U156" i="52" s="1"/>
  <c r="T155" i="52"/>
  <c r="R155" i="52"/>
  <c r="K155" i="52"/>
  <c r="U155" i="52" s="1"/>
  <c r="T154" i="52"/>
  <c r="R154" i="52"/>
  <c r="K154" i="52"/>
  <c r="U154" i="52" s="1"/>
  <c r="T153" i="52"/>
  <c r="R153" i="52"/>
  <c r="K153" i="52"/>
  <c r="U153" i="52" s="1"/>
  <c r="T152" i="52"/>
  <c r="R152" i="52"/>
  <c r="K152" i="52"/>
  <c r="U152" i="52" s="1"/>
  <c r="T151" i="52"/>
  <c r="R151" i="52"/>
  <c r="K151" i="52"/>
  <c r="U151" i="52" s="1"/>
  <c r="J150" i="52"/>
  <c r="T150" i="52" s="1"/>
  <c r="T149" i="52"/>
  <c r="R149" i="52"/>
  <c r="K149" i="52"/>
  <c r="U149" i="52" s="1"/>
  <c r="T148" i="52"/>
  <c r="R148" i="52"/>
  <c r="K148" i="52"/>
  <c r="U148" i="52" s="1"/>
  <c r="J147" i="52"/>
  <c r="T146" i="52"/>
  <c r="R146" i="52"/>
  <c r="K146" i="52"/>
  <c r="U146" i="52" s="1"/>
  <c r="T145" i="52"/>
  <c r="R145" i="52"/>
  <c r="K145" i="52"/>
  <c r="U145" i="52" s="1"/>
  <c r="T144" i="52"/>
  <c r="R144" i="52"/>
  <c r="K144" i="52"/>
  <c r="U144" i="52" s="1"/>
  <c r="T143" i="52"/>
  <c r="R143" i="52"/>
  <c r="K143" i="52"/>
  <c r="U143" i="52" s="1"/>
  <c r="T142" i="52"/>
  <c r="R142" i="52"/>
  <c r="K142" i="52"/>
  <c r="U142" i="52" s="1"/>
  <c r="T141" i="52"/>
  <c r="R141" i="52"/>
  <c r="K141" i="52"/>
  <c r="U141" i="52" s="1"/>
  <c r="T140" i="52"/>
  <c r="R140" i="52"/>
  <c r="K140" i="52"/>
  <c r="U140" i="52" s="1"/>
  <c r="T139" i="52"/>
  <c r="R139" i="52"/>
  <c r="K139" i="52"/>
  <c r="U139" i="52" s="1"/>
  <c r="T138" i="52"/>
  <c r="R138" i="52"/>
  <c r="K138" i="52"/>
  <c r="U138" i="52" s="1"/>
  <c r="T137" i="52"/>
  <c r="R137" i="52"/>
  <c r="K137" i="52"/>
  <c r="U137" i="52" s="1"/>
  <c r="T136" i="52"/>
  <c r="R136" i="52"/>
  <c r="K136" i="52"/>
  <c r="U136" i="52" s="1"/>
  <c r="J135" i="52"/>
  <c r="K135" i="52" s="1"/>
  <c r="T134" i="52"/>
  <c r="R134" i="52"/>
  <c r="K134" i="52"/>
  <c r="U134" i="52" s="1"/>
  <c r="J133" i="52"/>
  <c r="T133" i="52" s="1"/>
  <c r="T132" i="52"/>
  <c r="R132" i="52"/>
  <c r="K132" i="52"/>
  <c r="U132" i="52" s="1"/>
  <c r="T131" i="52"/>
  <c r="R131" i="52"/>
  <c r="K131" i="52"/>
  <c r="U131" i="52" s="1"/>
  <c r="T130" i="52"/>
  <c r="R130" i="52"/>
  <c r="K130" i="52"/>
  <c r="U130" i="52" s="1"/>
  <c r="T129" i="52"/>
  <c r="R129" i="52"/>
  <c r="K129" i="52"/>
  <c r="U129" i="52" s="1"/>
  <c r="J128" i="52"/>
  <c r="T128" i="52" s="1"/>
  <c r="T127" i="52"/>
  <c r="R127" i="52"/>
  <c r="K127" i="52"/>
  <c r="U127" i="52" s="1"/>
  <c r="T126" i="52"/>
  <c r="R126" i="52"/>
  <c r="K126" i="52"/>
  <c r="U126" i="52" s="1"/>
  <c r="T125" i="52"/>
  <c r="R125" i="52"/>
  <c r="K125" i="52"/>
  <c r="U125" i="52" s="1"/>
  <c r="T124" i="52"/>
  <c r="R124" i="52"/>
  <c r="K124" i="52"/>
  <c r="U124" i="52" s="1"/>
  <c r="T123" i="52"/>
  <c r="R123" i="52"/>
  <c r="K123" i="52"/>
  <c r="U123" i="52" s="1"/>
  <c r="T122" i="52"/>
  <c r="R122" i="52"/>
  <c r="K122" i="52"/>
  <c r="U122" i="52" s="1"/>
  <c r="T121" i="52"/>
  <c r="R121" i="52"/>
  <c r="K121" i="52"/>
  <c r="U121" i="52" s="1"/>
  <c r="J120" i="52"/>
  <c r="T119" i="52"/>
  <c r="R119" i="52"/>
  <c r="K119" i="52"/>
  <c r="U119" i="52" s="1"/>
  <c r="T118" i="52"/>
  <c r="R118" i="52"/>
  <c r="K118" i="52"/>
  <c r="U118" i="52" s="1"/>
  <c r="T117" i="52"/>
  <c r="R117" i="52"/>
  <c r="K117" i="52"/>
  <c r="U117" i="52" s="1"/>
  <c r="T116" i="52"/>
  <c r="R116" i="52"/>
  <c r="K116" i="52"/>
  <c r="U116" i="52" s="1"/>
  <c r="J115" i="52"/>
  <c r="K115" i="52" s="1"/>
  <c r="T114" i="52"/>
  <c r="R114" i="52"/>
  <c r="K114" i="52"/>
  <c r="U114" i="52" s="1"/>
  <c r="T113" i="52"/>
  <c r="R113" i="52"/>
  <c r="K113" i="52"/>
  <c r="U113" i="52" s="1"/>
  <c r="T112" i="52"/>
  <c r="R112" i="52"/>
  <c r="K112" i="52"/>
  <c r="U112" i="52" s="1"/>
  <c r="T111" i="52"/>
  <c r="R111" i="52"/>
  <c r="K111" i="52"/>
  <c r="U111" i="52" s="1"/>
  <c r="R110" i="52"/>
  <c r="J110" i="52"/>
  <c r="K110" i="52" s="1"/>
  <c r="T109" i="52"/>
  <c r="R109" i="52"/>
  <c r="K109" i="52"/>
  <c r="U109" i="52" s="1"/>
  <c r="J108" i="52"/>
  <c r="T108" i="52" s="1"/>
  <c r="T107" i="52"/>
  <c r="R107" i="52"/>
  <c r="K107" i="52"/>
  <c r="U107" i="52" s="1"/>
  <c r="T106" i="52"/>
  <c r="R106" i="52"/>
  <c r="K106" i="52"/>
  <c r="U106" i="52" s="1"/>
  <c r="T105" i="52"/>
  <c r="R105" i="52"/>
  <c r="K105" i="52"/>
  <c r="U105" i="52" s="1"/>
  <c r="T104" i="52"/>
  <c r="R104" i="52"/>
  <c r="K104" i="52"/>
  <c r="U104" i="52" s="1"/>
  <c r="T103" i="52"/>
  <c r="R103" i="52"/>
  <c r="K103" i="52"/>
  <c r="U103" i="52" s="1"/>
  <c r="T102" i="52"/>
  <c r="R102" i="52"/>
  <c r="K102" i="52"/>
  <c r="U102" i="52" s="1"/>
  <c r="T101" i="52"/>
  <c r="R101" i="52"/>
  <c r="K101" i="52"/>
  <c r="U101" i="52" s="1"/>
  <c r="T100" i="52"/>
  <c r="R100" i="52"/>
  <c r="K100" i="52"/>
  <c r="U100" i="52" s="1"/>
  <c r="T99" i="52"/>
  <c r="R99" i="52"/>
  <c r="K99" i="52"/>
  <c r="U99" i="52" s="1"/>
  <c r="J98" i="52"/>
  <c r="K98" i="52" s="1"/>
  <c r="T97" i="52"/>
  <c r="R97" i="52"/>
  <c r="K97" i="52"/>
  <c r="U97" i="52" s="1"/>
  <c r="T96" i="52"/>
  <c r="R96" i="52"/>
  <c r="K96" i="52"/>
  <c r="U96" i="52" s="1"/>
  <c r="J95" i="52"/>
  <c r="K95" i="52" s="1"/>
  <c r="T94" i="52"/>
  <c r="R94" i="52"/>
  <c r="K94" i="52"/>
  <c r="U94" i="52" s="1"/>
  <c r="T93" i="52"/>
  <c r="R93" i="52"/>
  <c r="K93" i="52"/>
  <c r="U93" i="52" s="1"/>
  <c r="T92" i="52"/>
  <c r="R92" i="52"/>
  <c r="K92" i="52"/>
  <c r="U92" i="52" s="1"/>
  <c r="T91" i="52"/>
  <c r="R91" i="52"/>
  <c r="K91" i="52"/>
  <c r="U91" i="52" s="1"/>
  <c r="T90" i="52"/>
  <c r="R90" i="52"/>
  <c r="K90" i="52"/>
  <c r="U90" i="52" s="1"/>
  <c r="T89" i="52"/>
  <c r="R89" i="52"/>
  <c r="K89" i="52"/>
  <c r="U89" i="52" s="1"/>
  <c r="T88" i="52"/>
  <c r="R88" i="52"/>
  <c r="K88" i="52"/>
  <c r="U88" i="52" s="1"/>
  <c r="T87" i="52"/>
  <c r="R87" i="52"/>
  <c r="K87" i="52"/>
  <c r="U87" i="52" s="1"/>
  <c r="T86" i="52"/>
  <c r="R86" i="52"/>
  <c r="K86" i="52"/>
  <c r="U86" i="52" s="1"/>
  <c r="T85" i="52"/>
  <c r="R85" i="52"/>
  <c r="K85" i="52"/>
  <c r="U85" i="52" s="1"/>
  <c r="T84" i="52"/>
  <c r="R84" i="52"/>
  <c r="K84" i="52"/>
  <c r="U84" i="52" s="1"/>
  <c r="T83" i="52"/>
  <c r="R83" i="52"/>
  <c r="K83" i="52"/>
  <c r="U83" i="52" s="1"/>
  <c r="J82" i="52"/>
  <c r="K82" i="52" s="1"/>
  <c r="S82" i="52" s="1"/>
  <c r="U82" i="52" s="1"/>
  <c r="T81" i="52"/>
  <c r="R81" i="52"/>
  <c r="K81" i="52"/>
  <c r="U81" i="52" s="1"/>
  <c r="T80" i="52"/>
  <c r="R80" i="52"/>
  <c r="K80" i="52"/>
  <c r="U80" i="52" s="1"/>
  <c r="T79" i="52"/>
  <c r="R79" i="52"/>
  <c r="K79" i="52"/>
  <c r="U79" i="52" s="1"/>
  <c r="T78" i="52"/>
  <c r="R78" i="52"/>
  <c r="K78" i="52"/>
  <c r="U78" i="52" s="1"/>
  <c r="T77" i="52"/>
  <c r="R77" i="52"/>
  <c r="K77" i="52"/>
  <c r="U77" i="52" s="1"/>
  <c r="J76" i="52"/>
  <c r="T76" i="52" s="1"/>
  <c r="H76" i="52"/>
  <c r="T75" i="52"/>
  <c r="R75" i="52"/>
  <c r="K75" i="52"/>
  <c r="U75" i="52" s="1"/>
  <c r="J74" i="52"/>
  <c r="T73" i="52"/>
  <c r="R73" i="52"/>
  <c r="K73" i="52"/>
  <c r="U73" i="52" s="1"/>
  <c r="T72" i="52"/>
  <c r="R72" i="52"/>
  <c r="K72" i="52"/>
  <c r="U72" i="52" s="1"/>
  <c r="J71" i="52"/>
  <c r="T71" i="52" s="1"/>
  <c r="T70" i="52"/>
  <c r="R70" i="52"/>
  <c r="K70" i="52"/>
  <c r="U70" i="52" s="1"/>
  <c r="T69" i="52"/>
  <c r="R69" i="52"/>
  <c r="K69" i="52"/>
  <c r="U69" i="52" s="1"/>
  <c r="T68" i="52"/>
  <c r="R68" i="52"/>
  <c r="K68" i="52"/>
  <c r="U68" i="52" s="1"/>
  <c r="J67" i="52"/>
  <c r="K67" i="52" s="1"/>
  <c r="S67" i="52" s="1"/>
  <c r="U67" i="52" s="1"/>
  <c r="T66" i="52"/>
  <c r="R66" i="52"/>
  <c r="K66" i="52"/>
  <c r="U66" i="52" s="1"/>
  <c r="T65" i="52"/>
  <c r="R65" i="52"/>
  <c r="K65" i="52"/>
  <c r="U65" i="52" s="1"/>
  <c r="T64" i="52"/>
  <c r="R64" i="52"/>
  <c r="K64" i="52"/>
  <c r="U64" i="52" s="1"/>
  <c r="T63" i="52"/>
  <c r="R63" i="52"/>
  <c r="K63" i="52"/>
  <c r="U63" i="52" s="1"/>
  <c r="T62" i="52"/>
  <c r="R62" i="52"/>
  <c r="K62" i="52"/>
  <c r="U62" i="52" s="1"/>
  <c r="J61" i="52"/>
  <c r="T61" i="52" s="1"/>
  <c r="T60" i="52"/>
  <c r="R60" i="52"/>
  <c r="K60" i="52"/>
  <c r="U60" i="52" s="1"/>
  <c r="T59" i="52"/>
  <c r="R59" i="52"/>
  <c r="K59" i="52"/>
  <c r="U59" i="52" s="1"/>
  <c r="T58" i="52"/>
  <c r="R58" i="52"/>
  <c r="K58" i="52"/>
  <c r="U58" i="52" s="1"/>
  <c r="T57" i="52"/>
  <c r="R57" i="52"/>
  <c r="K57" i="52"/>
  <c r="U57" i="52" s="1"/>
  <c r="T56" i="52"/>
  <c r="R56" i="52"/>
  <c r="K56" i="52"/>
  <c r="U56" i="52" s="1"/>
  <c r="T55" i="52"/>
  <c r="R55" i="52"/>
  <c r="K55" i="52"/>
  <c r="U55" i="52" s="1"/>
  <c r="T54" i="52"/>
  <c r="R54" i="52"/>
  <c r="K54" i="52"/>
  <c r="U54" i="52" s="1"/>
  <c r="T53" i="52"/>
  <c r="R53" i="52"/>
  <c r="K53" i="52"/>
  <c r="U53" i="52" s="1"/>
  <c r="T52" i="52"/>
  <c r="R52" i="52"/>
  <c r="K52" i="52"/>
  <c r="U52" i="52" s="1"/>
  <c r="T51" i="52"/>
  <c r="R51" i="52"/>
  <c r="K51" i="52"/>
  <c r="U51" i="52" s="1"/>
  <c r="T50" i="52"/>
  <c r="R50" i="52"/>
  <c r="K50" i="52"/>
  <c r="U50" i="52" s="1"/>
  <c r="J49" i="52"/>
  <c r="K49" i="52" s="1"/>
  <c r="T48" i="52"/>
  <c r="R48" i="52"/>
  <c r="K48" i="52"/>
  <c r="U48" i="52" s="1"/>
  <c r="K47" i="52"/>
  <c r="S47" i="52" s="1"/>
  <c r="J47" i="52"/>
  <c r="T47" i="52" s="1"/>
  <c r="T46" i="52"/>
  <c r="R46" i="52"/>
  <c r="K46" i="52"/>
  <c r="U46" i="52" s="1"/>
  <c r="T45" i="52"/>
  <c r="R45" i="52"/>
  <c r="K45" i="52"/>
  <c r="U45" i="52" s="1"/>
  <c r="T44" i="52"/>
  <c r="R44" i="52"/>
  <c r="K44" i="52"/>
  <c r="U44" i="52" s="1"/>
  <c r="T43" i="52"/>
  <c r="R43" i="52"/>
  <c r="K43" i="52"/>
  <c r="U43" i="52" s="1"/>
  <c r="T42" i="52"/>
  <c r="R42" i="52"/>
  <c r="K42" i="52"/>
  <c r="U42" i="52" s="1"/>
  <c r="T41" i="52"/>
  <c r="R41" i="52"/>
  <c r="K41" i="52"/>
  <c r="U41" i="52" s="1"/>
  <c r="T40" i="52"/>
  <c r="R40" i="52"/>
  <c r="K40" i="52"/>
  <c r="U40" i="52" s="1"/>
  <c r="T39" i="52"/>
  <c r="R39" i="52"/>
  <c r="K39" i="52"/>
  <c r="U39" i="52" s="1"/>
  <c r="T38" i="52"/>
  <c r="R38" i="52"/>
  <c r="K38" i="52"/>
  <c r="U38" i="52" s="1"/>
  <c r="S37" i="52"/>
  <c r="R37" i="52"/>
  <c r="N36" i="52"/>
  <c r="O36" i="52" s="1"/>
  <c r="J36" i="52"/>
  <c r="K36" i="52" s="1"/>
  <c r="S36" i="52" s="1"/>
  <c r="U36" i="52" s="1"/>
  <c r="R35" i="52"/>
  <c r="O35" i="52"/>
  <c r="K35" i="52"/>
  <c r="S34" i="52"/>
  <c r="R34" i="52"/>
  <c r="R33" i="52"/>
  <c r="J33" i="52"/>
  <c r="K33" i="52" s="1"/>
  <c r="R32" i="52"/>
  <c r="K32" i="52"/>
  <c r="U32" i="52" s="1"/>
  <c r="K31" i="52"/>
  <c r="T31" i="52" s="1"/>
  <c r="J31" i="52"/>
  <c r="R31" i="52" s="1"/>
  <c r="R30" i="52"/>
  <c r="K30" i="52"/>
  <c r="T30" i="52" s="1"/>
  <c r="R29" i="52"/>
  <c r="J29" i="52"/>
  <c r="K29" i="52" s="1"/>
  <c r="R28" i="52"/>
  <c r="K28" i="52"/>
  <c r="U28" i="52" s="1"/>
  <c r="R27" i="52"/>
  <c r="K27" i="52"/>
  <c r="T27" i="52" s="1"/>
  <c r="R26" i="52"/>
  <c r="K26" i="52"/>
  <c r="U26" i="52" s="1"/>
  <c r="K25" i="52"/>
  <c r="T25" i="52" s="1"/>
  <c r="J25" i="52"/>
  <c r="R25" i="52" s="1"/>
  <c r="R24" i="52"/>
  <c r="K24" i="52"/>
  <c r="T24" i="52" s="1"/>
  <c r="J23" i="52"/>
  <c r="K23" i="52" s="1"/>
  <c r="R22" i="52"/>
  <c r="K22" i="52"/>
  <c r="U22" i="52" s="1"/>
  <c r="J21" i="52"/>
  <c r="R21" i="52" s="1"/>
  <c r="H21" i="52"/>
  <c r="R20" i="52"/>
  <c r="K20" i="52"/>
  <c r="T20" i="52" s="1"/>
  <c r="J19" i="52"/>
  <c r="R19" i="52" s="1"/>
  <c r="I19" i="52"/>
  <c r="I21" i="52" s="1"/>
  <c r="R18" i="52"/>
  <c r="K18" i="52"/>
  <c r="U18" i="52" s="1"/>
  <c r="J17" i="52"/>
  <c r="R17" i="52" s="1"/>
  <c r="R16" i="52"/>
  <c r="K16" i="52"/>
  <c r="K17" i="52" s="1"/>
  <c r="T17" i="52" s="1"/>
  <c r="P485" i="51" l="1"/>
  <c r="K76" i="51"/>
  <c r="O76" i="51" s="1"/>
  <c r="P76" i="51" s="1"/>
  <c r="N80" i="51"/>
  <c r="N83" i="51"/>
  <c r="K428" i="51"/>
  <c r="O428" i="51" s="1"/>
  <c r="P428" i="51" s="1"/>
  <c r="P493" i="51"/>
  <c r="K190" i="51"/>
  <c r="O190" i="51" s="1"/>
  <c r="P190" i="51" s="1"/>
  <c r="P246" i="51"/>
  <c r="K370" i="51"/>
  <c r="O370" i="51" s="1"/>
  <c r="Q370" i="51" s="1"/>
  <c r="N420" i="51"/>
  <c r="K444" i="51"/>
  <c r="O444" i="51" s="1"/>
  <c r="Q444" i="51" s="1"/>
  <c r="P466" i="51"/>
  <c r="N476" i="51"/>
  <c r="K478" i="51"/>
  <c r="O478" i="51" s="1"/>
  <c r="Q478" i="51" s="1"/>
  <c r="P481" i="51"/>
  <c r="P489" i="51"/>
  <c r="P497" i="51"/>
  <c r="P505" i="51"/>
  <c r="K508" i="51"/>
  <c r="O508" i="51" s="1"/>
  <c r="Q508" i="51" s="1"/>
  <c r="N511" i="51"/>
  <c r="K514" i="51"/>
  <c r="O514" i="51" s="1"/>
  <c r="P514" i="51" s="1"/>
  <c r="N520" i="51"/>
  <c r="K522" i="51"/>
  <c r="O522" i="51" s="1"/>
  <c r="Q522" i="51" s="1"/>
  <c r="K30" i="51"/>
  <c r="O30" i="51" s="1"/>
  <c r="P30" i="51" s="1"/>
  <c r="N42" i="51"/>
  <c r="K45" i="51"/>
  <c r="O45" i="51" s="1"/>
  <c r="P45" i="51" s="1"/>
  <c r="N56" i="51"/>
  <c r="K58" i="51"/>
  <c r="O58" i="51" s="1"/>
  <c r="P58" i="51" s="1"/>
  <c r="K104" i="51"/>
  <c r="O104" i="51" s="1"/>
  <c r="P104" i="51" s="1"/>
  <c r="K119" i="51"/>
  <c r="O119" i="51" s="1"/>
  <c r="Q119" i="51" s="1"/>
  <c r="K124" i="51"/>
  <c r="O124" i="51" s="1"/>
  <c r="Q124" i="51" s="1"/>
  <c r="K129" i="51"/>
  <c r="O129" i="51" s="1"/>
  <c r="P129" i="51" s="1"/>
  <c r="N137" i="51"/>
  <c r="K236" i="51"/>
  <c r="O236" i="51" s="1"/>
  <c r="P236" i="51" s="1"/>
  <c r="N244" i="51"/>
  <c r="N322" i="51"/>
  <c r="K324" i="51"/>
  <c r="O324" i="51" s="1"/>
  <c r="P324" i="51" s="1"/>
  <c r="K392" i="51"/>
  <c r="O392" i="51" s="1"/>
  <c r="P392" i="51" s="1"/>
  <c r="P424" i="51"/>
  <c r="K436" i="51"/>
  <c r="O436" i="51" s="1"/>
  <c r="P436" i="51" s="1"/>
  <c r="K452" i="51"/>
  <c r="O452" i="51" s="1"/>
  <c r="P452" i="51" s="1"/>
  <c r="P464" i="51"/>
  <c r="P468" i="51"/>
  <c r="P471" i="51"/>
  <c r="P483" i="51"/>
  <c r="P487" i="51"/>
  <c r="P491" i="51"/>
  <c r="P495" i="51"/>
  <c r="P499" i="51"/>
  <c r="P503" i="51"/>
  <c r="K571" i="51"/>
  <c r="O571" i="51" s="1"/>
  <c r="P571" i="51" s="1"/>
  <c r="P28" i="51"/>
  <c r="K85" i="51"/>
  <c r="O85" i="51" s="1"/>
  <c r="Q85" i="51" s="1"/>
  <c r="K91" i="51"/>
  <c r="O91" i="51" s="1"/>
  <c r="P91" i="51" s="1"/>
  <c r="K107" i="51"/>
  <c r="O107" i="51" s="1"/>
  <c r="P107" i="51" s="1"/>
  <c r="K144" i="51"/>
  <c r="O144" i="51" s="1"/>
  <c r="P144" i="51" s="1"/>
  <c r="N156" i="51"/>
  <c r="N159" i="51"/>
  <c r="N170" i="51"/>
  <c r="N173" i="51"/>
  <c r="N196" i="51"/>
  <c r="K206" i="51"/>
  <c r="O206" i="51" s="1"/>
  <c r="P206" i="51" s="1"/>
  <c r="K226" i="51"/>
  <c r="O226" i="51" s="1"/>
  <c r="P226" i="51" s="1"/>
  <c r="K229" i="51"/>
  <c r="O229" i="51" s="1"/>
  <c r="P229" i="51" s="1"/>
  <c r="P245" i="51"/>
  <c r="N326" i="51"/>
  <c r="K330" i="51"/>
  <c r="O330" i="51" s="1"/>
  <c r="K334" i="51"/>
  <c r="O334" i="51" s="1"/>
  <c r="Q334" i="51" s="1"/>
  <c r="K355" i="51"/>
  <c r="O355" i="51" s="1"/>
  <c r="P355" i="51" s="1"/>
  <c r="K397" i="51"/>
  <c r="O397" i="51" s="1"/>
  <c r="Q397" i="51" s="1"/>
  <c r="P423" i="51"/>
  <c r="P425" i="51"/>
  <c r="K432" i="51"/>
  <c r="O432" i="51" s="1"/>
  <c r="Q432" i="51" s="1"/>
  <c r="K440" i="51"/>
  <c r="O440" i="51" s="1"/>
  <c r="Q440" i="51" s="1"/>
  <c r="K448" i="51"/>
  <c r="O448" i="51" s="1"/>
  <c r="Q448" i="51" s="1"/>
  <c r="P463" i="51"/>
  <c r="P465" i="51"/>
  <c r="P467" i="51"/>
  <c r="P472" i="51"/>
  <c r="N480" i="51"/>
  <c r="P482" i="51"/>
  <c r="P484" i="51"/>
  <c r="P486" i="51"/>
  <c r="P488" i="51"/>
  <c r="P490" i="51"/>
  <c r="P492" i="51"/>
  <c r="P494" i="51"/>
  <c r="P496" i="51"/>
  <c r="P498" i="51"/>
  <c r="P500" i="51"/>
  <c r="P502" i="51"/>
  <c r="P504" i="51"/>
  <c r="P506" i="51"/>
  <c r="N516" i="51"/>
  <c r="K518" i="51"/>
  <c r="O518" i="51" s="1"/>
  <c r="P518" i="51" s="1"/>
  <c r="K546" i="51"/>
  <c r="O546" i="51" s="1"/>
  <c r="P546" i="51" s="1"/>
  <c r="P548" i="51"/>
  <c r="P551" i="51"/>
  <c r="P554" i="51"/>
  <c r="K560" i="51"/>
  <c r="O560" i="51" s="1"/>
  <c r="P560" i="51" s="1"/>
  <c r="K578" i="51"/>
  <c r="O578" i="51" s="1"/>
  <c r="Q578" i="51" s="1"/>
  <c r="P15" i="51"/>
  <c r="P26" i="51"/>
  <c r="K34" i="51"/>
  <c r="O34" i="51" s="1"/>
  <c r="P34" i="51" s="1"/>
  <c r="N38" i="51"/>
  <c r="K40" i="51"/>
  <c r="O40" i="51" s="1"/>
  <c r="P40" i="51" s="1"/>
  <c r="K532" i="51"/>
  <c r="O532" i="51" s="1"/>
  <c r="Q532" i="51" s="1"/>
  <c r="K563" i="51"/>
  <c r="O563" i="51" s="1"/>
  <c r="P568" i="51"/>
  <c r="K575" i="51"/>
  <c r="O575" i="51" s="1"/>
  <c r="Q575" i="51" s="1"/>
  <c r="P33" i="51"/>
  <c r="Q33" i="51"/>
  <c r="P36" i="51"/>
  <c r="Q36" i="51"/>
  <c r="P39" i="51"/>
  <c r="Q39" i="51"/>
  <c r="P48" i="51"/>
  <c r="Q48" i="51"/>
  <c r="P50" i="51"/>
  <c r="Q50" i="51"/>
  <c r="P52" i="51"/>
  <c r="Q52" i="51"/>
  <c r="P54" i="51"/>
  <c r="Q54" i="51"/>
  <c r="P57" i="51"/>
  <c r="Q57" i="51"/>
  <c r="P71" i="51"/>
  <c r="Q71" i="51"/>
  <c r="P73" i="51"/>
  <c r="Q73" i="51"/>
  <c r="P75" i="51"/>
  <c r="Q75" i="51"/>
  <c r="P78" i="51"/>
  <c r="Q78" i="51"/>
  <c r="P81" i="51"/>
  <c r="Q81" i="51"/>
  <c r="P84" i="51"/>
  <c r="Q84" i="51"/>
  <c r="P93" i="51"/>
  <c r="Q93" i="51"/>
  <c r="P95" i="51"/>
  <c r="Q95" i="51"/>
  <c r="P97" i="51"/>
  <c r="Q97" i="51"/>
  <c r="P99" i="51"/>
  <c r="Q99" i="51"/>
  <c r="P101" i="51"/>
  <c r="Q101" i="51"/>
  <c r="P103" i="51"/>
  <c r="Q103" i="51"/>
  <c r="P118" i="51"/>
  <c r="Q118" i="51"/>
  <c r="P121" i="51"/>
  <c r="Q121" i="51"/>
  <c r="P123" i="51"/>
  <c r="Q123" i="51"/>
  <c r="P126" i="51"/>
  <c r="Q126" i="51"/>
  <c r="P128" i="51"/>
  <c r="Q128" i="51"/>
  <c r="P131" i="51"/>
  <c r="Q131" i="51"/>
  <c r="P133" i="51"/>
  <c r="Q133" i="51"/>
  <c r="P135" i="51"/>
  <c r="Q135" i="51"/>
  <c r="P138" i="51"/>
  <c r="Q138" i="51"/>
  <c r="P140" i="51"/>
  <c r="Q140" i="51"/>
  <c r="P187" i="51"/>
  <c r="Q187" i="51"/>
  <c r="P189" i="51"/>
  <c r="Q189" i="51"/>
  <c r="P208" i="51"/>
  <c r="Q208" i="51"/>
  <c r="P218" i="51"/>
  <c r="Q218" i="51"/>
  <c r="P220" i="51"/>
  <c r="Q220" i="51"/>
  <c r="P222" i="51"/>
  <c r="Q222" i="51"/>
  <c r="Q226" i="51"/>
  <c r="P231" i="51"/>
  <c r="Q231" i="51"/>
  <c r="P233" i="51"/>
  <c r="Q233" i="51"/>
  <c r="P235" i="51"/>
  <c r="Q235" i="51"/>
  <c r="P238" i="51"/>
  <c r="Q238" i="51"/>
  <c r="P240" i="51"/>
  <c r="Q240" i="51"/>
  <c r="P242" i="51"/>
  <c r="Q242" i="51"/>
  <c r="P252" i="51"/>
  <c r="Q252" i="51"/>
  <c r="P249" i="51"/>
  <c r="Q249" i="51"/>
  <c r="P251" i="51"/>
  <c r="Q251" i="51"/>
  <c r="P323" i="51"/>
  <c r="Q323" i="51"/>
  <c r="P349" i="51"/>
  <c r="Q349" i="51"/>
  <c r="P369" i="51"/>
  <c r="Q369" i="51"/>
  <c r="P29" i="51"/>
  <c r="Q29" i="51"/>
  <c r="P44" i="51"/>
  <c r="Q44" i="51"/>
  <c r="P60" i="51"/>
  <c r="Q60" i="51"/>
  <c r="P62" i="51"/>
  <c r="Q62" i="51"/>
  <c r="P64" i="51"/>
  <c r="Q64" i="51"/>
  <c r="P66" i="51"/>
  <c r="Q66" i="51"/>
  <c r="P68" i="51"/>
  <c r="Q68" i="51"/>
  <c r="Q76" i="51"/>
  <c r="P86" i="51"/>
  <c r="Q86" i="51"/>
  <c r="P88" i="51"/>
  <c r="Q88" i="51"/>
  <c r="P90" i="51"/>
  <c r="Q90" i="51"/>
  <c r="P106" i="51"/>
  <c r="Q106" i="51"/>
  <c r="P109" i="51"/>
  <c r="Q109" i="51"/>
  <c r="P111" i="51"/>
  <c r="Q111" i="51"/>
  <c r="P113" i="51"/>
  <c r="Q113" i="51"/>
  <c r="P115" i="51"/>
  <c r="Q115" i="51"/>
  <c r="P143" i="51"/>
  <c r="Q143" i="51"/>
  <c r="P146" i="51"/>
  <c r="Q146" i="51"/>
  <c r="P148" i="51"/>
  <c r="Q148" i="51"/>
  <c r="P150" i="51"/>
  <c r="Q150" i="51"/>
  <c r="P152" i="51"/>
  <c r="Q152" i="51"/>
  <c r="P154" i="51"/>
  <c r="Q154" i="51"/>
  <c r="P157" i="51"/>
  <c r="Q157" i="51"/>
  <c r="P160" i="51"/>
  <c r="Q160" i="51"/>
  <c r="P162" i="51"/>
  <c r="Q162" i="51"/>
  <c r="P164" i="51"/>
  <c r="Q164" i="51"/>
  <c r="P166" i="51"/>
  <c r="Q166" i="51"/>
  <c r="P168" i="51"/>
  <c r="Q168" i="51"/>
  <c r="P171" i="51"/>
  <c r="Q171" i="51"/>
  <c r="P174" i="51"/>
  <c r="Q174" i="51"/>
  <c r="P176" i="51"/>
  <c r="Q176" i="51"/>
  <c r="P178" i="51"/>
  <c r="Q178" i="51"/>
  <c r="P180" i="51"/>
  <c r="Q180" i="51"/>
  <c r="P182" i="51"/>
  <c r="Q182" i="51"/>
  <c r="P184" i="51"/>
  <c r="Q184" i="51"/>
  <c r="P192" i="51"/>
  <c r="Q192" i="51"/>
  <c r="P194" i="51"/>
  <c r="Q194" i="51"/>
  <c r="P197" i="51"/>
  <c r="Q197" i="51"/>
  <c r="P199" i="51"/>
  <c r="Q199" i="51"/>
  <c r="P201" i="51"/>
  <c r="Q201" i="51"/>
  <c r="P203" i="51"/>
  <c r="Q203" i="51"/>
  <c r="P205" i="51"/>
  <c r="Q205" i="51"/>
  <c r="P211" i="51"/>
  <c r="Q211" i="51"/>
  <c r="P213" i="51"/>
  <c r="Q213" i="51"/>
  <c r="P215" i="51"/>
  <c r="Q215" i="51"/>
  <c r="P225" i="51"/>
  <c r="Q225" i="51"/>
  <c r="P228" i="51"/>
  <c r="Q228" i="51"/>
  <c r="P254" i="51"/>
  <c r="Q254" i="51"/>
  <c r="P256" i="51"/>
  <c r="Q256" i="51"/>
  <c r="P258" i="51"/>
  <c r="Q258" i="51"/>
  <c r="P262" i="51"/>
  <c r="Q262" i="51"/>
  <c r="P264" i="51"/>
  <c r="Q264" i="51"/>
  <c r="P266" i="51"/>
  <c r="Q266" i="51"/>
  <c r="P270" i="51"/>
  <c r="Q270" i="51"/>
  <c r="P272" i="51"/>
  <c r="Q272" i="51"/>
  <c r="P274" i="51"/>
  <c r="Q274" i="51"/>
  <c r="P278" i="51"/>
  <c r="Q278" i="51"/>
  <c r="P280" i="51"/>
  <c r="Q280" i="51"/>
  <c r="P282" i="51"/>
  <c r="Q282" i="51"/>
  <c r="P288" i="51"/>
  <c r="Q288" i="51"/>
  <c r="P296" i="51"/>
  <c r="Q296" i="51"/>
  <c r="P304" i="51"/>
  <c r="Q304" i="51"/>
  <c r="P312" i="51"/>
  <c r="Q312" i="51"/>
  <c r="P327" i="51"/>
  <c r="Q327" i="51"/>
  <c r="P338" i="51"/>
  <c r="Q338" i="51"/>
  <c r="P342" i="51"/>
  <c r="Q342" i="51"/>
  <c r="P357" i="51"/>
  <c r="Q357" i="51"/>
  <c r="P361" i="51"/>
  <c r="Q361" i="51"/>
  <c r="P374" i="51"/>
  <c r="Q374" i="51"/>
  <c r="P32" i="51"/>
  <c r="P37" i="51"/>
  <c r="P41" i="51"/>
  <c r="P47" i="51"/>
  <c r="P51" i="51"/>
  <c r="P55" i="51"/>
  <c r="P59" i="51"/>
  <c r="P63" i="51"/>
  <c r="P67" i="51"/>
  <c r="P70" i="51"/>
  <c r="P74" i="51"/>
  <c r="P79" i="51"/>
  <c r="P82" i="51"/>
  <c r="P87" i="51"/>
  <c r="P92" i="51"/>
  <c r="P96" i="51"/>
  <c r="P100" i="51"/>
  <c r="P105" i="51"/>
  <c r="P110" i="51"/>
  <c r="P114" i="51"/>
  <c r="P117" i="51"/>
  <c r="P122" i="51"/>
  <c r="P127" i="51"/>
  <c r="P132" i="51"/>
  <c r="P136" i="51"/>
  <c r="P139" i="51"/>
  <c r="P142" i="51"/>
  <c r="P147" i="51"/>
  <c r="P151" i="51"/>
  <c r="P155" i="51"/>
  <c r="P158" i="51"/>
  <c r="P161" i="51"/>
  <c r="P165" i="51"/>
  <c r="P169" i="51"/>
  <c r="P172" i="51"/>
  <c r="P175" i="51"/>
  <c r="P179" i="51"/>
  <c r="P183" i="51"/>
  <c r="P186" i="51"/>
  <c r="P191" i="51"/>
  <c r="P195" i="51"/>
  <c r="P198" i="51"/>
  <c r="P202" i="51"/>
  <c r="P207" i="51"/>
  <c r="P210" i="51"/>
  <c r="P214" i="51"/>
  <c r="P217" i="51"/>
  <c r="P221" i="51"/>
  <c r="P224" i="51"/>
  <c r="P230" i="51"/>
  <c r="P234" i="51"/>
  <c r="P239" i="51"/>
  <c r="P243" i="51"/>
  <c r="O247" i="51"/>
  <c r="P248" i="51"/>
  <c r="P253" i="51"/>
  <c r="P257" i="51"/>
  <c r="P260" i="51"/>
  <c r="P261" i="51"/>
  <c r="P265" i="51"/>
  <c r="P268" i="51"/>
  <c r="P269" i="51"/>
  <c r="P273" i="51"/>
  <c r="P276" i="51"/>
  <c r="P277" i="51"/>
  <c r="P281" i="51"/>
  <c r="P284" i="51"/>
  <c r="P285" i="51"/>
  <c r="Q290" i="51"/>
  <c r="P293" i="51"/>
  <c r="Q298" i="51"/>
  <c r="P301" i="51"/>
  <c r="Q306" i="51"/>
  <c r="P309" i="51"/>
  <c r="Q314" i="51"/>
  <c r="P325" i="51"/>
  <c r="P328" i="51"/>
  <c r="Q340" i="51"/>
  <c r="P343" i="51"/>
  <c r="P350" i="51"/>
  <c r="Q354" i="51"/>
  <c r="Q359" i="51"/>
  <c r="P362" i="51"/>
  <c r="Q367" i="51"/>
  <c r="P370" i="51"/>
  <c r="Q372" i="51"/>
  <c r="Q378" i="51"/>
  <c r="P378" i="51"/>
  <c r="P379" i="51"/>
  <c r="Q379" i="51"/>
  <c r="P381" i="51"/>
  <c r="Q381" i="51"/>
  <c r="P383" i="51"/>
  <c r="Q383" i="51"/>
  <c r="P385" i="51"/>
  <c r="Q385" i="51"/>
  <c r="P387" i="51"/>
  <c r="Q387" i="51"/>
  <c r="P391" i="51"/>
  <c r="Q391" i="51"/>
  <c r="P400" i="51"/>
  <c r="Q400" i="51"/>
  <c r="P402" i="51"/>
  <c r="Q402" i="51"/>
  <c r="P404" i="51"/>
  <c r="Q404" i="51"/>
  <c r="P406" i="51"/>
  <c r="Q406" i="51"/>
  <c r="P408" i="51"/>
  <c r="Q408" i="51"/>
  <c r="P410" i="51"/>
  <c r="Q410" i="51"/>
  <c r="P412" i="51"/>
  <c r="Q412" i="51"/>
  <c r="P414" i="51"/>
  <c r="Q414" i="51"/>
  <c r="P416" i="51"/>
  <c r="Q416" i="51"/>
  <c r="P418" i="51"/>
  <c r="Q418" i="51"/>
  <c r="P421" i="51"/>
  <c r="Q421" i="51"/>
  <c r="P427" i="51"/>
  <c r="Q427" i="51"/>
  <c r="P435" i="51"/>
  <c r="Q435" i="51"/>
  <c r="P443" i="51"/>
  <c r="Q443" i="51"/>
  <c r="P457" i="51"/>
  <c r="Q457" i="51"/>
  <c r="P461" i="51"/>
  <c r="Q461" i="51"/>
  <c r="P477" i="51"/>
  <c r="Q477" i="51"/>
  <c r="P513" i="51"/>
  <c r="Q513" i="51"/>
  <c r="P521" i="51"/>
  <c r="Q521" i="51"/>
  <c r="P578" i="51"/>
  <c r="K16" i="51"/>
  <c r="O16" i="51" s="1"/>
  <c r="K18" i="51"/>
  <c r="O18" i="51" s="1"/>
  <c r="O17" i="51"/>
  <c r="O27" i="51"/>
  <c r="P31" i="51"/>
  <c r="N32" i="51"/>
  <c r="P35" i="51"/>
  <c r="P38" i="51"/>
  <c r="P42" i="51"/>
  <c r="P49" i="51"/>
  <c r="P53" i="51"/>
  <c r="P56" i="51"/>
  <c r="P61" i="51"/>
  <c r="P65" i="51"/>
  <c r="P69" i="51"/>
  <c r="N70" i="51"/>
  <c r="P72" i="51"/>
  <c r="P77" i="51"/>
  <c r="P80" i="51"/>
  <c r="P83" i="51"/>
  <c r="P89" i="51"/>
  <c r="P94" i="51"/>
  <c r="P98" i="51"/>
  <c r="P102" i="51"/>
  <c r="P108" i="51"/>
  <c r="P112" i="51"/>
  <c r="P116" i="51"/>
  <c r="N117" i="51"/>
  <c r="P120" i="51"/>
  <c r="P125" i="51"/>
  <c r="P130" i="51"/>
  <c r="P134" i="51"/>
  <c r="P141" i="51"/>
  <c r="N142" i="51"/>
  <c r="P145" i="51"/>
  <c r="P149" i="51"/>
  <c r="P153" i="51"/>
  <c r="P156" i="51"/>
  <c r="P159" i="51"/>
  <c r="P163" i="51"/>
  <c r="P167" i="51"/>
  <c r="P170" i="51"/>
  <c r="P173" i="51"/>
  <c r="P177" i="51"/>
  <c r="P181" i="51"/>
  <c r="P185" i="51"/>
  <c r="N186" i="51"/>
  <c r="P188" i="51"/>
  <c r="Q190" i="51"/>
  <c r="P193" i="51"/>
  <c r="P196" i="51"/>
  <c r="P200" i="51"/>
  <c r="P204" i="51"/>
  <c r="P209" i="51"/>
  <c r="N210" i="51"/>
  <c r="P212" i="51"/>
  <c r="P216" i="51"/>
  <c r="N217" i="51"/>
  <c r="P219" i="51"/>
  <c r="P223" i="51"/>
  <c r="N224" i="51"/>
  <c r="P227" i="51"/>
  <c r="P232" i="51"/>
  <c r="P237" i="51"/>
  <c r="P241" i="51"/>
  <c r="P244" i="51"/>
  <c r="P250" i="51"/>
  <c r="P255" i="51"/>
  <c r="P259" i="51"/>
  <c r="N260" i="51"/>
  <c r="P263" i="51"/>
  <c r="P267" i="51"/>
  <c r="N268" i="51"/>
  <c r="P271" i="51"/>
  <c r="P275" i="51"/>
  <c r="N276" i="51"/>
  <c r="P279" i="51"/>
  <c r="P283" i="51"/>
  <c r="N284" i="51"/>
  <c r="Q286" i="51"/>
  <c r="P289" i="51"/>
  <c r="K292" i="51"/>
  <c r="O292" i="51" s="1"/>
  <c r="N292" i="51"/>
  <c r="Q294" i="51"/>
  <c r="P297" i="51"/>
  <c r="K300" i="51"/>
  <c r="O300" i="51" s="1"/>
  <c r="N300" i="51"/>
  <c r="Q302" i="51"/>
  <c r="P305" i="51"/>
  <c r="K308" i="51"/>
  <c r="O308" i="51" s="1"/>
  <c r="N308" i="51"/>
  <c r="Q310" i="51"/>
  <c r="P313" i="51"/>
  <c r="K316" i="51"/>
  <c r="O316" i="51" s="1"/>
  <c r="N316" i="51"/>
  <c r="P321" i="51"/>
  <c r="Q324" i="51"/>
  <c r="Q329" i="51"/>
  <c r="O333" i="51"/>
  <c r="Q336" i="51"/>
  <c r="P339" i="51"/>
  <c r="Q344" i="51"/>
  <c r="Q351" i="51"/>
  <c r="P358" i="51"/>
  <c r="Q363" i="51"/>
  <c r="P388" i="51"/>
  <c r="Q388" i="51"/>
  <c r="O377" i="51"/>
  <c r="P396" i="51"/>
  <c r="Q396" i="51"/>
  <c r="Q428" i="51"/>
  <c r="P431" i="51"/>
  <c r="Q431" i="51"/>
  <c r="P439" i="51"/>
  <c r="Q439" i="51"/>
  <c r="P444" i="51"/>
  <c r="P447" i="51"/>
  <c r="Q447" i="51"/>
  <c r="P474" i="51"/>
  <c r="Q474" i="51"/>
  <c r="P507" i="51"/>
  <c r="Q507" i="51"/>
  <c r="P517" i="51"/>
  <c r="Q517" i="51"/>
  <c r="P532" i="51"/>
  <c r="P531" i="51"/>
  <c r="Q531" i="51"/>
  <c r="P557" i="51"/>
  <c r="Q557" i="51"/>
  <c r="P382" i="51"/>
  <c r="P386" i="51"/>
  <c r="P394" i="51"/>
  <c r="P399" i="51"/>
  <c r="P403" i="51"/>
  <c r="P407" i="51"/>
  <c r="P411" i="51"/>
  <c r="P415" i="51"/>
  <c r="P419" i="51"/>
  <c r="P422" i="51"/>
  <c r="P426" i="51"/>
  <c r="P430" i="51"/>
  <c r="P434" i="51"/>
  <c r="P438" i="51"/>
  <c r="P442" i="51"/>
  <c r="P446" i="51"/>
  <c r="Q459" i="51"/>
  <c r="P462" i="51"/>
  <c r="P475" i="51"/>
  <c r="P510" i="51"/>
  <c r="Q514" i="51"/>
  <c r="P519" i="51"/>
  <c r="P522" i="51"/>
  <c r="O527" i="51"/>
  <c r="Q529" i="51"/>
  <c r="Q534" i="51"/>
  <c r="P534" i="51"/>
  <c r="P536" i="51"/>
  <c r="Q541" i="51"/>
  <c r="Q559" i="51"/>
  <c r="P572" i="51"/>
  <c r="O577" i="51"/>
  <c r="O25" i="51"/>
  <c r="P287" i="51"/>
  <c r="P291" i="51"/>
  <c r="P295" i="51"/>
  <c r="P299" i="51"/>
  <c r="P303" i="51"/>
  <c r="P307" i="51"/>
  <c r="P311" i="51"/>
  <c r="P315" i="51"/>
  <c r="P322" i="51"/>
  <c r="P326" i="51"/>
  <c r="P332" i="51"/>
  <c r="P337" i="51"/>
  <c r="P341" i="51"/>
  <c r="P345" i="51"/>
  <c r="K353" i="51"/>
  <c r="O353" i="51" s="1"/>
  <c r="O347" i="51"/>
  <c r="P348" i="51"/>
  <c r="P352" i="51"/>
  <c r="K365" i="51"/>
  <c r="O365" i="51" s="1"/>
  <c r="P360" i="51"/>
  <c r="P364" i="51"/>
  <c r="P368" i="51"/>
  <c r="P373" i="51"/>
  <c r="P380" i="51"/>
  <c r="P384" i="51"/>
  <c r="P393" i="51"/>
  <c r="N394" i="51"/>
  <c r="P398" i="51"/>
  <c r="N399" i="51"/>
  <c r="P401" i="51"/>
  <c r="P405" i="51"/>
  <c r="P409" i="51"/>
  <c r="P413" i="51"/>
  <c r="P417" i="51"/>
  <c r="P420" i="51"/>
  <c r="N426" i="51"/>
  <c r="P429" i="51"/>
  <c r="N430" i="51"/>
  <c r="P433" i="51"/>
  <c r="N434" i="51"/>
  <c r="P437" i="51"/>
  <c r="N438" i="51"/>
  <c r="P441" i="51"/>
  <c r="N442" i="51"/>
  <c r="P445" i="51"/>
  <c r="N446" i="51"/>
  <c r="K450" i="51"/>
  <c r="O450" i="51" s="1"/>
  <c r="N450" i="51"/>
  <c r="Q451" i="51"/>
  <c r="K454" i="51"/>
  <c r="O454" i="51" s="1"/>
  <c r="N454" i="51"/>
  <c r="Q455" i="51"/>
  <c r="P458" i="51"/>
  <c r="O473" i="51"/>
  <c r="P479" i="51"/>
  <c r="P508" i="51"/>
  <c r="P515" i="51"/>
  <c r="Q518" i="51"/>
  <c r="P528" i="51"/>
  <c r="P537" i="51"/>
  <c r="Q537" i="51"/>
  <c r="O535" i="51"/>
  <c r="O539" i="51"/>
  <c r="P543" i="51"/>
  <c r="Q543" i="51"/>
  <c r="P544" i="51"/>
  <c r="O562" i="51"/>
  <c r="O317" i="51"/>
  <c r="O319" i="51"/>
  <c r="O335" i="51"/>
  <c r="O356" i="51"/>
  <c r="O371" i="51"/>
  <c r="O389" i="51"/>
  <c r="P449" i="51"/>
  <c r="P453" i="51"/>
  <c r="P456" i="51"/>
  <c r="P460" i="51"/>
  <c r="O469" i="51"/>
  <c r="P470" i="51"/>
  <c r="P476" i="51"/>
  <c r="P480" i="51"/>
  <c r="P511" i="51"/>
  <c r="P516" i="51"/>
  <c r="P520" i="51"/>
  <c r="P526" i="51"/>
  <c r="P530" i="51"/>
  <c r="P540" i="51"/>
  <c r="Q545" i="51"/>
  <c r="Q555" i="51"/>
  <c r="P558" i="51"/>
  <c r="Q570" i="51"/>
  <c r="Q573" i="51"/>
  <c r="Q585" i="51"/>
  <c r="O533" i="51"/>
  <c r="P538" i="51"/>
  <c r="P542" i="51"/>
  <c r="O549" i="51"/>
  <c r="P550" i="51"/>
  <c r="O552" i="51"/>
  <c r="P553" i="51"/>
  <c r="P556" i="51"/>
  <c r="P561" i="51"/>
  <c r="O566" i="51"/>
  <c r="P567" i="51"/>
  <c r="P574" i="51"/>
  <c r="P576" i="51"/>
  <c r="O547" i="51"/>
  <c r="O564" i="51"/>
  <c r="O580" i="51"/>
  <c r="O587" i="51"/>
  <c r="K71" i="52"/>
  <c r="S71" i="52" s="1"/>
  <c r="U71" i="52" s="1"/>
  <c r="R95" i="52"/>
  <c r="K108" i="52"/>
  <c r="K128" i="52"/>
  <c r="S128" i="52" s="1"/>
  <c r="K133" i="52"/>
  <c r="S133" i="52" s="1"/>
  <c r="K150" i="52"/>
  <c r="S150" i="52" s="1"/>
  <c r="K216" i="52"/>
  <c r="U216" i="52" s="1"/>
  <c r="K219" i="52"/>
  <c r="U219" i="52" s="1"/>
  <c r="K226" i="52"/>
  <c r="U226" i="52" s="1"/>
  <c r="K312" i="52"/>
  <c r="T312" i="52" s="1"/>
  <c r="R314" i="52"/>
  <c r="T413" i="52"/>
  <c r="R419" i="52"/>
  <c r="O421" i="52"/>
  <c r="S421" i="52" s="1"/>
  <c r="T421" i="52" s="1"/>
  <c r="O427" i="52"/>
  <c r="S427" i="52" s="1"/>
  <c r="T427" i="52" s="1"/>
  <c r="O443" i="52"/>
  <c r="S443" i="52" s="1"/>
  <c r="T443" i="52" s="1"/>
  <c r="U477" i="52"/>
  <c r="U559" i="52"/>
  <c r="K560" i="52"/>
  <c r="T575" i="52"/>
  <c r="T576" i="52" s="1"/>
  <c r="T22" i="52"/>
  <c r="U24" i="52"/>
  <c r="T28" i="52"/>
  <c r="T32" i="52"/>
  <c r="U108" i="52"/>
  <c r="S108" i="52"/>
  <c r="T147" i="52"/>
  <c r="K147" i="52"/>
  <c r="T161" i="52"/>
  <c r="K161" i="52"/>
  <c r="T177" i="52"/>
  <c r="K177" i="52"/>
  <c r="U177" i="52" s="1"/>
  <c r="T249" i="52"/>
  <c r="T256" i="52"/>
  <c r="T264" i="52"/>
  <c r="T272" i="52"/>
  <c r="T280" i="52"/>
  <c r="T288" i="52"/>
  <c r="T296" i="52"/>
  <c r="T304" i="52"/>
  <c r="S312" i="52"/>
  <c r="U324" i="52"/>
  <c r="T324" i="52"/>
  <c r="O355" i="52"/>
  <c r="S355" i="52" s="1"/>
  <c r="R381" i="52"/>
  <c r="O381" i="52"/>
  <c r="S381" i="52" s="1"/>
  <c r="T381" i="52" s="1"/>
  <c r="O388" i="52"/>
  <c r="S388" i="52" s="1"/>
  <c r="U388" i="52" s="1"/>
  <c r="R388" i="52"/>
  <c r="U414" i="52"/>
  <c r="T414" i="52"/>
  <c r="R417" i="52"/>
  <c r="O417" i="52"/>
  <c r="S417" i="52" s="1"/>
  <c r="T417" i="52" s="1"/>
  <c r="O423" i="52"/>
  <c r="S423" i="52" s="1"/>
  <c r="U423" i="52" s="1"/>
  <c r="R423" i="52"/>
  <c r="R431" i="52"/>
  <c r="O431" i="52"/>
  <c r="S431" i="52" s="1"/>
  <c r="T431" i="52" s="1"/>
  <c r="T453" i="52"/>
  <c r="U453" i="52"/>
  <c r="O460" i="52"/>
  <c r="S460" i="52" s="1"/>
  <c r="T460" i="52" s="1"/>
  <c r="T461" i="52"/>
  <c r="U461" i="52"/>
  <c r="R465" i="52"/>
  <c r="O465" i="52"/>
  <c r="S465" i="52" s="1"/>
  <c r="T471" i="52"/>
  <c r="U471" i="52"/>
  <c r="U510" i="52"/>
  <c r="T510" i="52"/>
  <c r="O543" i="52"/>
  <c r="S543" i="52" s="1"/>
  <c r="O557" i="52"/>
  <c r="S557" i="52" s="1"/>
  <c r="T557" i="52" s="1"/>
  <c r="O560" i="52"/>
  <c r="S560" i="52" s="1"/>
  <c r="K564" i="52"/>
  <c r="U564" i="52" s="1"/>
  <c r="U563" i="52"/>
  <c r="T566" i="52"/>
  <c r="U566" i="52"/>
  <c r="K574" i="52"/>
  <c r="T573" i="52"/>
  <c r="T16" i="52"/>
  <c r="U20" i="52"/>
  <c r="K21" i="52"/>
  <c r="T21" i="52" s="1"/>
  <c r="T26" i="52"/>
  <c r="S31" i="52"/>
  <c r="S35" i="52"/>
  <c r="U35" i="52" s="1"/>
  <c r="K61" i="52"/>
  <c r="R67" i="52"/>
  <c r="T74" i="52"/>
  <c r="K74" i="52"/>
  <c r="S74" i="52" s="1"/>
  <c r="U74" i="52" s="1"/>
  <c r="K120" i="52"/>
  <c r="S120" i="52" s="1"/>
  <c r="R120" i="52"/>
  <c r="U150" i="52"/>
  <c r="U164" i="52"/>
  <c r="S164" i="52"/>
  <c r="T196" i="52"/>
  <c r="K196" i="52"/>
  <c r="U196" i="52" s="1"/>
  <c r="T245" i="52"/>
  <c r="U253" i="52"/>
  <c r="R258" i="52"/>
  <c r="K258" i="52"/>
  <c r="T258" i="52" s="1"/>
  <c r="U261" i="52"/>
  <c r="R266" i="52"/>
  <c r="K266" i="52"/>
  <c r="T266" i="52" s="1"/>
  <c r="U269" i="52"/>
  <c r="R274" i="52"/>
  <c r="K274" i="52"/>
  <c r="T274" i="52" s="1"/>
  <c r="U277" i="52"/>
  <c r="R282" i="52"/>
  <c r="K282" i="52"/>
  <c r="T282" i="52" s="1"/>
  <c r="U285" i="52"/>
  <c r="R290" i="52"/>
  <c r="K290" i="52"/>
  <c r="T290" i="52" s="1"/>
  <c r="U293" i="52"/>
  <c r="R298" i="52"/>
  <c r="K298" i="52"/>
  <c r="T298" i="52" s="1"/>
  <c r="U301" i="52"/>
  <c r="R306" i="52"/>
  <c r="K306" i="52"/>
  <c r="T306" i="52" s="1"/>
  <c r="T313" i="52"/>
  <c r="T316" i="52"/>
  <c r="K316" i="52"/>
  <c r="S316" i="52" s="1"/>
  <c r="U345" i="52"/>
  <c r="T345" i="52"/>
  <c r="U412" i="52"/>
  <c r="T412" i="52"/>
  <c r="O415" i="52"/>
  <c r="S415" i="52" s="1"/>
  <c r="U415" i="52" s="1"/>
  <c r="R415" i="52"/>
  <c r="R425" i="52"/>
  <c r="O425" i="52"/>
  <c r="S425" i="52" s="1"/>
  <c r="T425" i="52" s="1"/>
  <c r="R439" i="52"/>
  <c r="O439" i="52"/>
  <c r="S439" i="52" s="1"/>
  <c r="T439" i="52" s="1"/>
  <c r="T457" i="52"/>
  <c r="U457" i="52"/>
  <c r="U463" i="52"/>
  <c r="T463" i="52"/>
  <c r="R469" i="52"/>
  <c r="O469" i="52"/>
  <c r="S469" i="52" s="1"/>
  <c r="T475" i="52"/>
  <c r="U475" i="52"/>
  <c r="T509" i="52"/>
  <c r="U509" i="52"/>
  <c r="U511" i="52"/>
  <c r="T511" i="52"/>
  <c r="S538" i="52"/>
  <c r="U538" i="52" s="1"/>
  <c r="O540" i="52"/>
  <c r="S540" i="52" s="1"/>
  <c r="T540" i="52" s="1"/>
  <c r="T565" i="52"/>
  <c r="K567" i="52"/>
  <c r="T567" i="52" s="1"/>
  <c r="U565" i="52"/>
  <c r="U568" i="52"/>
  <c r="K569" i="52"/>
  <c r="T569" i="52" s="1"/>
  <c r="T568" i="52"/>
  <c r="K76" i="52"/>
  <c r="S76" i="52" s="1"/>
  <c r="U76" i="52" s="1"/>
  <c r="K242" i="52"/>
  <c r="U242" i="52" s="1"/>
  <c r="T243" i="52"/>
  <c r="T247" i="52"/>
  <c r="T251" i="52"/>
  <c r="T254" i="52"/>
  <c r="U257" i="52"/>
  <c r="T260" i="52"/>
  <c r="T262" i="52"/>
  <c r="U265" i="52"/>
  <c r="T268" i="52"/>
  <c r="T270" i="52"/>
  <c r="U273" i="52"/>
  <c r="T276" i="52"/>
  <c r="T278" i="52"/>
  <c r="U281" i="52"/>
  <c r="T284" i="52"/>
  <c r="T286" i="52"/>
  <c r="U289" i="52"/>
  <c r="T292" i="52"/>
  <c r="T294" i="52"/>
  <c r="U297" i="52"/>
  <c r="T300" i="52"/>
  <c r="T302" i="52"/>
  <c r="U305" i="52"/>
  <c r="U309" i="52"/>
  <c r="K310" i="52"/>
  <c r="T310" i="52" s="1"/>
  <c r="O343" i="52"/>
  <c r="S343" i="52" s="1"/>
  <c r="K377" i="52"/>
  <c r="T378" i="52"/>
  <c r="T379" i="52" s="1"/>
  <c r="T496" i="52"/>
  <c r="U21" i="52"/>
  <c r="U23" i="52"/>
  <c r="S23" i="52"/>
  <c r="T23" i="52"/>
  <c r="U25" i="52"/>
  <c r="S27" i="52"/>
  <c r="S30" i="52"/>
  <c r="R36" i="52"/>
  <c r="S38" i="52"/>
  <c r="S40" i="52"/>
  <c r="S42" i="52"/>
  <c r="S44" i="52"/>
  <c r="S46" i="52"/>
  <c r="U47" i="52"/>
  <c r="U49" i="52"/>
  <c r="S49" i="52"/>
  <c r="T49" i="52"/>
  <c r="S68" i="52"/>
  <c r="S70" i="52"/>
  <c r="S73" i="52"/>
  <c r="S78" i="52"/>
  <c r="S80" i="52"/>
  <c r="T82" i="52"/>
  <c r="S96" i="52"/>
  <c r="U98" i="52"/>
  <c r="S98" i="52"/>
  <c r="T98" i="52"/>
  <c r="S111" i="52"/>
  <c r="S113" i="52"/>
  <c r="U115" i="52"/>
  <c r="S115" i="52"/>
  <c r="T115" i="52"/>
  <c r="S121" i="52"/>
  <c r="S123" i="52"/>
  <c r="S125" i="52"/>
  <c r="S127" i="52"/>
  <c r="U128" i="52"/>
  <c r="S130" i="52"/>
  <c r="S132" i="52"/>
  <c r="U133" i="52"/>
  <c r="U135" i="52"/>
  <c r="S135" i="52"/>
  <c r="T135" i="52"/>
  <c r="U186" i="52"/>
  <c r="S186" i="52"/>
  <c r="U207" i="52"/>
  <c r="S207" i="52"/>
  <c r="U234" i="52"/>
  <c r="S234" i="52"/>
  <c r="T327" i="52"/>
  <c r="U327" i="52"/>
  <c r="T329" i="52"/>
  <c r="U329" i="52"/>
  <c r="T331" i="52"/>
  <c r="U331" i="52"/>
  <c r="T333" i="52"/>
  <c r="U333" i="52"/>
  <c r="T335" i="52"/>
  <c r="U335" i="52"/>
  <c r="T346" i="52"/>
  <c r="U346" i="52"/>
  <c r="T355" i="52"/>
  <c r="U355" i="52"/>
  <c r="T350" i="52"/>
  <c r="U350" i="52"/>
  <c r="T352" i="52"/>
  <c r="U352" i="52"/>
  <c r="T354" i="52"/>
  <c r="U354" i="52"/>
  <c r="T380" i="52"/>
  <c r="U380" i="52"/>
  <c r="T389" i="52"/>
  <c r="U389" i="52"/>
  <c r="T391" i="52"/>
  <c r="U391" i="52"/>
  <c r="T393" i="52"/>
  <c r="U393" i="52"/>
  <c r="T395" i="52"/>
  <c r="U395" i="52"/>
  <c r="T397" i="52"/>
  <c r="U397" i="52"/>
  <c r="T399" i="52"/>
  <c r="U399" i="52"/>
  <c r="T401" i="52"/>
  <c r="U401" i="52"/>
  <c r="T403" i="52"/>
  <c r="U403" i="52"/>
  <c r="T405" i="52"/>
  <c r="U405" i="52"/>
  <c r="T407" i="52"/>
  <c r="U407" i="52"/>
  <c r="T416" i="52"/>
  <c r="U416" i="52"/>
  <c r="T424" i="52"/>
  <c r="U424" i="52"/>
  <c r="T519" i="52"/>
  <c r="U519" i="52"/>
  <c r="T523" i="52"/>
  <c r="U523" i="52"/>
  <c r="T543" i="52"/>
  <c r="U543" i="52"/>
  <c r="U557" i="52"/>
  <c r="T562" i="52"/>
  <c r="U562" i="52"/>
  <c r="U17" i="52"/>
  <c r="S17" i="52"/>
  <c r="K19" i="52"/>
  <c r="T18" i="52"/>
  <c r="S18" i="52"/>
  <c r="S20" i="52"/>
  <c r="R23" i="52"/>
  <c r="S24" i="52"/>
  <c r="S25" i="52"/>
  <c r="U27" i="52"/>
  <c r="U29" i="52"/>
  <c r="S29" i="52"/>
  <c r="T29" i="52"/>
  <c r="U30" i="52"/>
  <c r="U31" i="52"/>
  <c r="U33" i="52"/>
  <c r="S33" i="52"/>
  <c r="T33" i="52"/>
  <c r="T35" i="52"/>
  <c r="T36" i="52"/>
  <c r="R49" i="52"/>
  <c r="S50" i="52"/>
  <c r="S52" i="52"/>
  <c r="S54" i="52"/>
  <c r="S56" i="52"/>
  <c r="S58" i="52"/>
  <c r="S60" i="52"/>
  <c r="S63" i="52"/>
  <c r="S65" i="52"/>
  <c r="T67" i="52"/>
  <c r="R82" i="52"/>
  <c r="S83" i="52"/>
  <c r="S85" i="52"/>
  <c r="S87" i="52"/>
  <c r="S89" i="52"/>
  <c r="S91" i="52"/>
  <c r="S93" i="52"/>
  <c r="U95" i="52"/>
  <c r="S95" i="52"/>
  <c r="T95" i="52"/>
  <c r="R98" i="52"/>
  <c r="S99" i="52"/>
  <c r="S101" i="52"/>
  <c r="S103" i="52"/>
  <c r="S105" i="52"/>
  <c r="S107" i="52"/>
  <c r="U110" i="52"/>
  <c r="S110" i="52"/>
  <c r="T110" i="52"/>
  <c r="R115" i="52"/>
  <c r="S116" i="52"/>
  <c r="S118" i="52"/>
  <c r="T120" i="52"/>
  <c r="R135" i="52"/>
  <c r="S136" i="52"/>
  <c r="S138" i="52"/>
  <c r="S140" i="52"/>
  <c r="S142" i="52"/>
  <c r="S144" i="52"/>
  <c r="S146" i="52"/>
  <c r="S149" i="52"/>
  <c r="S152" i="52"/>
  <c r="S154" i="52"/>
  <c r="S156" i="52"/>
  <c r="S158" i="52"/>
  <c r="S160" i="52"/>
  <c r="S163" i="52"/>
  <c r="S166" i="52"/>
  <c r="S168" i="52"/>
  <c r="S170" i="52"/>
  <c r="S172" i="52"/>
  <c r="U174" i="52"/>
  <c r="S174" i="52"/>
  <c r="U181" i="52"/>
  <c r="S181" i="52"/>
  <c r="U200" i="52"/>
  <c r="S200" i="52"/>
  <c r="U214" i="52"/>
  <c r="S214" i="52"/>
  <c r="U250" i="52"/>
  <c r="S250" i="52"/>
  <c r="T250" i="52"/>
  <c r="T338" i="52"/>
  <c r="U338" i="52"/>
  <c r="T342" i="52"/>
  <c r="U342" i="52"/>
  <c r="U377" i="52"/>
  <c r="S377" i="52"/>
  <c r="T385" i="52"/>
  <c r="U385" i="52"/>
  <c r="T410" i="52"/>
  <c r="U410" i="52"/>
  <c r="T420" i="52"/>
  <c r="U420" i="52"/>
  <c r="T445" i="52"/>
  <c r="U445" i="52"/>
  <c r="T449" i="52"/>
  <c r="U449" i="52"/>
  <c r="U528" i="52"/>
  <c r="T528" i="52"/>
  <c r="T533" i="52"/>
  <c r="U533" i="52"/>
  <c r="T537" i="52"/>
  <c r="U537" i="52"/>
  <c r="S176" i="52"/>
  <c r="S179" i="52"/>
  <c r="R181" i="52"/>
  <c r="T181" i="52"/>
  <c r="S182" i="52"/>
  <c r="S184" i="52"/>
  <c r="R186" i="52"/>
  <c r="T186" i="52"/>
  <c r="S187" i="52"/>
  <c r="S189" i="52"/>
  <c r="S191" i="52"/>
  <c r="S193" i="52"/>
  <c r="S195" i="52"/>
  <c r="S196" i="52"/>
  <c r="S198" i="52"/>
  <c r="R200" i="52"/>
  <c r="T200" i="52"/>
  <c r="S201" i="52"/>
  <c r="S203" i="52"/>
  <c r="S205" i="52"/>
  <c r="R207" i="52"/>
  <c r="T207" i="52"/>
  <c r="S208" i="52"/>
  <c r="S210" i="52"/>
  <c r="S212" i="52"/>
  <c r="R214" i="52"/>
  <c r="T214" i="52"/>
  <c r="S215" i="52"/>
  <c r="S216" i="52"/>
  <c r="S218" i="52"/>
  <c r="S221" i="52"/>
  <c r="S223" i="52"/>
  <c r="S225" i="52"/>
  <c r="S226" i="52"/>
  <c r="S228" i="52"/>
  <c r="S230" i="52"/>
  <c r="S232" i="52"/>
  <c r="R234" i="52"/>
  <c r="T234" i="52"/>
  <c r="S237" i="52"/>
  <c r="U237" i="52"/>
  <c r="S239" i="52"/>
  <c r="S241" i="52"/>
  <c r="S244" i="52"/>
  <c r="U244" i="52"/>
  <c r="S246" i="52"/>
  <c r="U246" i="52"/>
  <c r="S248" i="52"/>
  <c r="U248" i="52"/>
  <c r="R250" i="52"/>
  <c r="S252" i="52"/>
  <c r="U252" i="52"/>
  <c r="S255" i="52"/>
  <c r="U258" i="52"/>
  <c r="S259" i="52"/>
  <c r="S263" i="52"/>
  <c r="U266" i="52"/>
  <c r="S267" i="52"/>
  <c r="S271" i="52"/>
  <c r="U274" i="52"/>
  <c r="S275" i="52"/>
  <c r="S279" i="52"/>
  <c r="U282" i="52"/>
  <c r="S283" i="52"/>
  <c r="S287" i="52"/>
  <c r="U290" i="52"/>
  <c r="S291" i="52"/>
  <c r="S295" i="52"/>
  <c r="U298" i="52"/>
  <c r="S299" i="52"/>
  <c r="S303" i="52"/>
  <c r="U306" i="52"/>
  <c r="S307" i="52"/>
  <c r="U310" i="52"/>
  <c r="S311" i="52"/>
  <c r="S315" i="52"/>
  <c r="U316" i="52"/>
  <c r="S318" i="52"/>
  <c r="U320" i="52"/>
  <c r="S320" i="52"/>
  <c r="T320" i="52"/>
  <c r="T328" i="52"/>
  <c r="T332" i="52"/>
  <c r="T337" i="52"/>
  <c r="S340" i="52"/>
  <c r="T341" i="52"/>
  <c r="S348" i="52"/>
  <c r="T349" i="52"/>
  <c r="T353" i="52"/>
  <c r="S358" i="52"/>
  <c r="S360" i="52"/>
  <c r="S362" i="52"/>
  <c r="S364" i="52"/>
  <c r="T365" i="52"/>
  <c r="U379" i="52"/>
  <c r="S379" i="52"/>
  <c r="T387" i="52"/>
  <c r="T390" i="52"/>
  <c r="T394" i="52"/>
  <c r="T398" i="52"/>
  <c r="T402" i="52"/>
  <c r="T406" i="52"/>
  <c r="T409" i="52"/>
  <c r="T418" i="52"/>
  <c r="T422" i="52"/>
  <c r="U426" i="52"/>
  <c r="O429" i="52"/>
  <c r="S429" i="52" s="1"/>
  <c r="R429" i="52"/>
  <c r="U430" i="52"/>
  <c r="O433" i="52"/>
  <c r="S433" i="52" s="1"/>
  <c r="R433" i="52"/>
  <c r="U434" i="52"/>
  <c r="O437" i="52"/>
  <c r="S437" i="52" s="1"/>
  <c r="R437" i="52"/>
  <c r="U438" i="52"/>
  <c r="O441" i="52"/>
  <c r="S441" i="52" s="1"/>
  <c r="R441" i="52"/>
  <c r="U442" i="52"/>
  <c r="U447" i="52"/>
  <c r="T450" i="52"/>
  <c r="T454" i="52"/>
  <c r="U454" i="52"/>
  <c r="T470" i="52"/>
  <c r="U470" i="52"/>
  <c r="T474" i="52"/>
  <c r="U474" i="52"/>
  <c r="K497" i="52"/>
  <c r="R497" i="52"/>
  <c r="U499" i="52"/>
  <c r="U507" i="52"/>
  <c r="T507" i="52"/>
  <c r="T516" i="52"/>
  <c r="S522" i="52"/>
  <c r="U525" i="52"/>
  <c r="U539" i="52"/>
  <c r="U545" i="52"/>
  <c r="T551" i="52"/>
  <c r="S556" i="52"/>
  <c r="T560" i="52"/>
  <c r="U560" i="52"/>
  <c r="U561" i="52"/>
  <c r="S16" i="52"/>
  <c r="U16" i="52"/>
  <c r="S22" i="52"/>
  <c r="S26" i="52"/>
  <c r="S28" i="52"/>
  <c r="S32" i="52"/>
  <c r="S39" i="52"/>
  <c r="S41" i="52"/>
  <c r="S43" i="52"/>
  <c r="S45" i="52"/>
  <c r="R47" i="52"/>
  <c r="S48" i="52"/>
  <c r="S51" i="52"/>
  <c r="S53" i="52"/>
  <c r="S55" i="52"/>
  <c r="S57" i="52"/>
  <c r="S59" i="52"/>
  <c r="R61" i="52"/>
  <c r="S62" i="52"/>
  <c r="S64" i="52"/>
  <c r="S66" i="52"/>
  <c r="S69" i="52"/>
  <c r="R71" i="52"/>
  <c r="S72" i="52"/>
  <c r="R74" i="52"/>
  <c r="S75" i="52"/>
  <c r="R76" i="52"/>
  <c r="S77" i="52"/>
  <c r="S79" i="52"/>
  <c r="S81" i="52"/>
  <c r="S84" i="52"/>
  <c r="S86" i="52"/>
  <c r="S88" i="52"/>
  <c r="S90" i="52"/>
  <c r="S92" i="52"/>
  <c r="S94" i="52"/>
  <c r="S97" i="52"/>
  <c r="S100" i="52"/>
  <c r="S102" i="52"/>
  <c r="S104" i="52"/>
  <c r="S106" i="52"/>
  <c r="R108" i="52"/>
  <c r="S109" i="52"/>
  <c r="S112" i="52"/>
  <c r="S114" i="52"/>
  <c r="S117" i="52"/>
  <c r="S119" i="52"/>
  <c r="S122" i="52"/>
  <c r="S124" i="52"/>
  <c r="S126" i="52"/>
  <c r="R128" i="52"/>
  <c r="S129" i="52"/>
  <c r="S131" i="52"/>
  <c r="R133" i="52"/>
  <c r="S134" i="52"/>
  <c r="S137" i="52"/>
  <c r="S139" i="52"/>
  <c r="S141" i="52"/>
  <c r="S143" i="52"/>
  <c r="S145" i="52"/>
  <c r="R147" i="52"/>
  <c r="S148" i="52"/>
  <c r="R150" i="52"/>
  <c r="S151" i="52"/>
  <c r="S153" i="52"/>
  <c r="S155" i="52"/>
  <c r="S157" i="52"/>
  <c r="S159" i="52"/>
  <c r="R161" i="52"/>
  <c r="S162" i="52"/>
  <c r="R164" i="52"/>
  <c r="S165" i="52"/>
  <c r="S167" i="52"/>
  <c r="S169" i="52"/>
  <c r="S171" i="52"/>
  <c r="S173" i="52"/>
  <c r="S175" i="52"/>
  <c r="R177" i="52"/>
  <c r="S178" i="52"/>
  <c r="S180" i="52"/>
  <c r="S183" i="52"/>
  <c r="S185" i="52"/>
  <c r="S188" i="52"/>
  <c r="S190" i="52"/>
  <c r="S192" i="52"/>
  <c r="S194" i="52"/>
  <c r="R196" i="52"/>
  <c r="S197" i="52"/>
  <c r="S199" i="52"/>
  <c r="S202" i="52"/>
  <c r="S204" i="52"/>
  <c r="S206" i="52"/>
  <c r="S209" i="52"/>
  <c r="S211" i="52"/>
  <c r="S213" i="52"/>
  <c r="R216" i="52"/>
  <c r="S217" i="52"/>
  <c r="R219" i="52"/>
  <c r="S220" i="52"/>
  <c r="S222" i="52"/>
  <c r="S224" i="52"/>
  <c r="R226" i="52"/>
  <c r="S227" i="52"/>
  <c r="S229" i="52"/>
  <c r="S231" i="52"/>
  <c r="S233" i="52"/>
  <c r="S238" i="52"/>
  <c r="S240" i="52"/>
  <c r="R242" i="52"/>
  <c r="S243" i="52"/>
  <c r="S245" i="52"/>
  <c r="S247" i="52"/>
  <c r="S249" i="52"/>
  <c r="S251" i="52"/>
  <c r="S253" i="52"/>
  <c r="U255" i="52"/>
  <c r="S257" i="52"/>
  <c r="S258" i="52"/>
  <c r="U259" i="52"/>
  <c r="S261" i="52"/>
  <c r="U263" i="52"/>
  <c r="S265" i="52"/>
  <c r="U267" i="52"/>
  <c r="S269" i="52"/>
  <c r="U271" i="52"/>
  <c r="S273" i="52"/>
  <c r="S274" i="52"/>
  <c r="U275" i="52"/>
  <c r="S277" i="52"/>
  <c r="U279" i="52"/>
  <c r="S281" i="52"/>
  <c r="U283" i="52"/>
  <c r="S285" i="52"/>
  <c r="U287" i="52"/>
  <c r="S289" i="52"/>
  <c r="S290" i="52"/>
  <c r="U291" i="52"/>
  <c r="S293" i="52"/>
  <c r="U295" i="52"/>
  <c r="S297" i="52"/>
  <c r="U299" i="52"/>
  <c r="S301" i="52"/>
  <c r="U303" i="52"/>
  <c r="S305" i="52"/>
  <c r="S306" i="52"/>
  <c r="U307" i="52"/>
  <c r="K308" i="52"/>
  <c r="S309" i="52"/>
  <c r="S310" i="52"/>
  <c r="U311" i="52"/>
  <c r="U312" i="52"/>
  <c r="U314" i="52"/>
  <c r="S314" i="52"/>
  <c r="T314" i="52"/>
  <c r="R320" i="52"/>
  <c r="S322" i="52"/>
  <c r="T323" i="52"/>
  <c r="S325" i="52"/>
  <c r="T326" i="52"/>
  <c r="T330" i="52"/>
  <c r="T334" i="52"/>
  <c r="T339" i="52"/>
  <c r="T347" i="52"/>
  <c r="T351" i="52"/>
  <c r="K365" i="52"/>
  <c r="S366" i="52"/>
  <c r="U366" i="52"/>
  <c r="S368" i="52"/>
  <c r="S370" i="52"/>
  <c r="S372" i="52"/>
  <c r="S374" i="52"/>
  <c r="S376" i="52"/>
  <c r="U381" i="52"/>
  <c r="T383" i="52"/>
  <c r="U386" i="52"/>
  <c r="T392" i="52"/>
  <c r="T396" i="52"/>
  <c r="T400" i="52"/>
  <c r="T404" i="52"/>
  <c r="T408" i="52"/>
  <c r="R409" i="52"/>
  <c r="T411" i="52"/>
  <c r="T415" i="52"/>
  <c r="U417" i="52"/>
  <c r="T419" i="52"/>
  <c r="U425" i="52"/>
  <c r="U427" i="52"/>
  <c r="U431" i="52"/>
  <c r="U435" i="52"/>
  <c r="U439" i="52"/>
  <c r="T446" i="52"/>
  <c r="U451" i="52"/>
  <c r="T452" i="52"/>
  <c r="U452" i="52"/>
  <c r="T456" i="52"/>
  <c r="U456" i="52"/>
  <c r="S459" i="52"/>
  <c r="U464" i="52"/>
  <c r="O467" i="52"/>
  <c r="S467" i="52" s="1"/>
  <c r="R467" i="52"/>
  <c r="U468" i="52"/>
  <c r="T472" i="52"/>
  <c r="U472" i="52"/>
  <c r="T476" i="52"/>
  <c r="U476" i="52"/>
  <c r="U500" i="52"/>
  <c r="T505" i="52"/>
  <c r="U505" i="52"/>
  <c r="T508" i="52"/>
  <c r="U508" i="52"/>
  <c r="O521" i="52"/>
  <c r="S521" i="52" s="1"/>
  <c r="S515" i="52"/>
  <c r="U517" i="52"/>
  <c r="T520" i="52"/>
  <c r="T524" i="52"/>
  <c r="U526" i="52"/>
  <c r="T529" i="52"/>
  <c r="U529" i="52"/>
  <c r="T530" i="52"/>
  <c r="S536" i="52"/>
  <c r="S542" i="52"/>
  <c r="T547" i="52"/>
  <c r="U547" i="52"/>
  <c r="T548" i="52"/>
  <c r="T574" i="52"/>
  <c r="T577" i="52" s="1"/>
  <c r="S254" i="52"/>
  <c r="S256" i="52"/>
  <c r="S260" i="52"/>
  <c r="S262" i="52"/>
  <c r="S264" i="52"/>
  <c r="S268" i="52"/>
  <c r="S270" i="52"/>
  <c r="S272" i="52"/>
  <c r="S276" i="52"/>
  <c r="S278" i="52"/>
  <c r="S280" i="52"/>
  <c r="S284" i="52"/>
  <c r="S286" i="52"/>
  <c r="S288" i="52"/>
  <c r="S292" i="52"/>
  <c r="S294" i="52"/>
  <c r="S296" i="52"/>
  <c r="S300" i="52"/>
  <c r="S302" i="52"/>
  <c r="S304" i="52"/>
  <c r="S313" i="52"/>
  <c r="R316" i="52"/>
  <c r="S317" i="52"/>
  <c r="S319" i="52"/>
  <c r="S344" i="52"/>
  <c r="S357" i="52"/>
  <c r="S359" i="52"/>
  <c r="S361" i="52"/>
  <c r="U361" i="52"/>
  <c r="S363" i="52"/>
  <c r="S367" i="52"/>
  <c r="S369" i="52"/>
  <c r="S371" i="52"/>
  <c r="S373" i="52"/>
  <c r="S375" i="52"/>
  <c r="R377" i="52"/>
  <c r="S378" i="52"/>
  <c r="U378" i="52"/>
  <c r="S382" i="52"/>
  <c r="T428" i="52"/>
  <c r="T432" i="52"/>
  <c r="T436" i="52"/>
  <c r="T440" i="52"/>
  <c r="T444" i="52"/>
  <c r="T448" i="52"/>
  <c r="T458" i="52"/>
  <c r="T466" i="52"/>
  <c r="T518" i="52"/>
  <c r="U531" i="52"/>
  <c r="T534" i="52"/>
  <c r="T538" i="52"/>
  <c r="U549" i="52"/>
  <c r="T549" i="52"/>
  <c r="S550" i="52"/>
  <c r="S553" i="52"/>
  <c r="T564" i="52"/>
  <c r="S462" i="52"/>
  <c r="S496" i="52"/>
  <c r="O535" i="52"/>
  <c r="S535" i="52" s="1"/>
  <c r="S527" i="52"/>
  <c r="T532" i="52"/>
  <c r="T541" i="52"/>
  <c r="T546" i="52"/>
  <c r="T555" i="52"/>
  <c r="S563" i="52"/>
  <c r="S565" i="52"/>
  <c r="U569" i="52"/>
  <c r="S569" i="52"/>
  <c r="K571" i="52"/>
  <c r="U570" i="52"/>
  <c r="S570" i="52"/>
  <c r="S544" i="52"/>
  <c r="T563" i="52"/>
  <c r="S568" i="52"/>
  <c r="U573" i="52"/>
  <c r="U575" i="52"/>
  <c r="U576" i="52" s="1"/>
  <c r="S579" i="52"/>
  <c r="P397" i="51" l="1"/>
  <c r="P478" i="51"/>
  <c r="Q436" i="51"/>
  <c r="Q392" i="51"/>
  <c r="Q91" i="51"/>
  <c r="Q58" i="51"/>
  <c r="Q45" i="51"/>
  <c r="Q129" i="51"/>
  <c r="P334" i="51"/>
  <c r="Q144" i="51"/>
  <c r="P575" i="51"/>
  <c r="Q546" i="51"/>
  <c r="Q229" i="51"/>
  <c r="Q206" i="51"/>
  <c r="P440" i="51"/>
  <c r="Q236" i="51"/>
  <c r="P119" i="51"/>
  <c r="Q137" i="51"/>
  <c r="Q30" i="51"/>
  <c r="Q571" i="51"/>
  <c r="P448" i="51"/>
  <c r="P124" i="51"/>
  <c r="Q560" i="51"/>
  <c r="Q104" i="51"/>
  <c r="Q40" i="51"/>
  <c r="P432" i="51"/>
  <c r="Q34" i="51"/>
  <c r="Q107" i="51"/>
  <c r="Q452" i="51"/>
  <c r="P330" i="51"/>
  <c r="Q330" i="51"/>
  <c r="Q355" i="51"/>
  <c r="P85" i="51"/>
  <c r="Q587" i="51"/>
  <c r="Q588" i="51" s="1"/>
  <c r="P587" i="51"/>
  <c r="Q564" i="51"/>
  <c r="P564" i="51"/>
  <c r="Q533" i="51"/>
  <c r="P533" i="51"/>
  <c r="Q586" i="51"/>
  <c r="Q589" i="51" s="1"/>
  <c r="P469" i="51"/>
  <c r="Q469" i="51"/>
  <c r="Q371" i="51"/>
  <c r="Q376" i="51" s="1"/>
  <c r="P371" i="51"/>
  <c r="P376" i="51" s="1"/>
  <c r="Q335" i="51"/>
  <c r="Q346" i="51" s="1"/>
  <c r="P335" i="51"/>
  <c r="P346" i="51" s="1"/>
  <c r="Q317" i="51"/>
  <c r="Q318" i="51" s="1"/>
  <c r="P317" i="51"/>
  <c r="P318" i="51" s="1"/>
  <c r="P535" i="51"/>
  <c r="Q535" i="51"/>
  <c r="P473" i="51"/>
  <c r="Q473" i="51"/>
  <c r="Q454" i="51"/>
  <c r="P454" i="51"/>
  <c r="P347" i="51"/>
  <c r="P353" i="51" s="1"/>
  <c r="Q347" i="51"/>
  <c r="Q353" i="51" s="1"/>
  <c r="Q25" i="51"/>
  <c r="P25" i="51"/>
  <c r="P137" i="51"/>
  <c r="P27" i="51"/>
  <c r="Q27" i="51"/>
  <c r="P18" i="51"/>
  <c r="Q18" i="51"/>
  <c r="Q580" i="51"/>
  <c r="Q581" i="51" s="1"/>
  <c r="P580" i="51"/>
  <c r="P581" i="51" s="1"/>
  <c r="Q547" i="51"/>
  <c r="P547" i="51"/>
  <c r="P566" i="51"/>
  <c r="Q566" i="51"/>
  <c r="P552" i="51"/>
  <c r="Q552" i="51"/>
  <c r="P549" i="51"/>
  <c r="Q549" i="51"/>
  <c r="Q389" i="51"/>
  <c r="P389" i="51"/>
  <c r="P390" i="51" s="1"/>
  <c r="Q356" i="51"/>
  <c r="P356" i="51"/>
  <c r="Q319" i="51"/>
  <c r="Q320" i="51" s="1"/>
  <c r="P319" i="51"/>
  <c r="P320" i="51" s="1"/>
  <c r="P562" i="51"/>
  <c r="P563" i="51" s="1"/>
  <c r="Q562" i="51"/>
  <c r="Q563" i="51" s="1"/>
  <c r="P539" i="51"/>
  <c r="Q539" i="51"/>
  <c r="Q450" i="51"/>
  <c r="P450" i="51"/>
  <c r="Q365" i="51"/>
  <c r="P365" i="51"/>
  <c r="P577" i="51"/>
  <c r="Q577" i="51"/>
  <c r="P527" i="51"/>
  <c r="Q527" i="51"/>
  <c r="P377" i="51"/>
  <c r="Q377" i="51"/>
  <c r="P333" i="51"/>
  <c r="Q333" i="51"/>
  <c r="Q316" i="51"/>
  <c r="P316" i="51"/>
  <c r="Q308" i="51"/>
  <c r="P308" i="51"/>
  <c r="Q300" i="51"/>
  <c r="P300" i="51"/>
  <c r="Q292" i="51"/>
  <c r="P292" i="51"/>
  <c r="Q17" i="51"/>
  <c r="P17" i="51"/>
  <c r="Q16" i="51"/>
  <c r="P16" i="51"/>
  <c r="P247" i="51"/>
  <c r="Q247" i="51"/>
  <c r="U567" i="52"/>
  <c r="U443" i="52"/>
  <c r="U421" i="52"/>
  <c r="U540" i="52"/>
  <c r="S219" i="52"/>
  <c r="S242" i="52"/>
  <c r="U120" i="52"/>
  <c r="U460" i="52"/>
  <c r="T469" i="52"/>
  <c r="U469" i="52"/>
  <c r="U61" i="52"/>
  <c r="S61" i="52"/>
  <c r="T465" i="52"/>
  <c r="U465" i="52"/>
  <c r="U161" i="52"/>
  <c r="S161" i="52"/>
  <c r="U147" i="52"/>
  <c r="S147" i="52"/>
  <c r="U577" i="52"/>
  <c r="T423" i="52"/>
  <c r="T388" i="52"/>
  <c r="S298" i="52"/>
  <c r="S282" i="52"/>
  <c r="S266" i="52"/>
  <c r="S177" i="52"/>
  <c r="S21" i="52"/>
  <c r="U579" i="52"/>
  <c r="U580" i="52" s="1"/>
  <c r="T579" i="52"/>
  <c r="T580" i="52" s="1"/>
  <c r="T571" i="52"/>
  <c r="T572" i="52" s="1"/>
  <c r="U571" i="52"/>
  <c r="S571" i="52"/>
  <c r="U572" i="52"/>
  <c r="U527" i="52"/>
  <c r="T527" i="52"/>
  <c r="T550" i="52"/>
  <c r="T552" i="52" s="1"/>
  <c r="U550" i="52"/>
  <c r="U552" i="52" s="1"/>
  <c r="T536" i="52"/>
  <c r="U536" i="52"/>
  <c r="T515" i="52"/>
  <c r="U515" i="52"/>
  <c r="T325" i="52"/>
  <c r="T336" i="52" s="1"/>
  <c r="U325" i="52"/>
  <c r="U336" i="52" s="1"/>
  <c r="T322" i="52"/>
  <c r="U322" i="52"/>
  <c r="T556" i="52"/>
  <c r="U556" i="52"/>
  <c r="U441" i="52"/>
  <c r="T441" i="52"/>
  <c r="U433" i="52"/>
  <c r="T433" i="52"/>
  <c r="U544" i="52"/>
  <c r="T544" i="52"/>
  <c r="U535" i="52"/>
  <c r="T535" i="52"/>
  <c r="U462" i="52"/>
  <c r="T462" i="52"/>
  <c r="T553" i="52"/>
  <c r="U553" i="52"/>
  <c r="U382" i="52"/>
  <c r="T382" i="52"/>
  <c r="U344" i="52"/>
  <c r="T344" i="52"/>
  <c r="T542" i="52"/>
  <c r="U542" i="52"/>
  <c r="U521" i="52"/>
  <c r="T521" i="52"/>
  <c r="U467" i="52"/>
  <c r="T467" i="52"/>
  <c r="T459" i="52"/>
  <c r="U459" i="52"/>
  <c r="U365" i="52"/>
  <c r="S365" i="52"/>
  <c r="T308" i="52"/>
  <c r="U308" i="52"/>
  <c r="S308" i="52"/>
  <c r="T522" i="52"/>
  <c r="U522" i="52"/>
  <c r="U497" i="52"/>
  <c r="S497" i="52"/>
  <c r="T497" i="52"/>
  <c r="U437" i="52"/>
  <c r="T437" i="52"/>
  <c r="U429" i="52"/>
  <c r="T429" i="52"/>
  <c r="T348" i="52"/>
  <c r="U348" i="52"/>
  <c r="T340" i="52"/>
  <c r="T343" i="52" s="1"/>
  <c r="U340" i="52"/>
  <c r="U343" i="52" s="1"/>
  <c r="U19" i="52"/>
  <c r="S19" i="52"/>
  <c r="T19" i="52"/>
  <c r="Q19" i="51" l="1"/>
  <c r="P582" i="51"/>
  <c r="P523" i="51"/>
  <c r="P588" i="51"/>
  <c r="P589" i="51" s="1"/>
  <c r="P19" i="51"/>
  <c r="Q582" i="51"/>
  <c r="Q523" i="51"/>
  <c r="U512" i="52"/>
  <c r="T512" i="52"/>
  <c r="U581" i="52"/>
  <c r="U582" i="52" s="1"/>
  <c r="T581" i="52"/>
  <c r="T582" i="52" s="1"/>
  <c r="P590" i="51" l="1"/>
  <c r="Q590" i="51"/>
  <c r="H33" i="56"/>
  <c r="L31" i="56"/>
  <c r="L33" i="56" s="1"/>
  <c r="K31" i="56"/>
  <c r="K33" i="56" s="1"/>
  <c r="J28" i="56"/>
  <c r="H28" i="56"/>
  <c r="O27" i="56"/>
  <c r="P27" i="56" s="1"/>
  <c r="N27" i="56"/>
  <c r="L27" i="56"/>
  <c r="K27" i="56"/>
  <c r="L26" i="56"/>
  <c r="K26" i="56"/>
  <c r="O26" i="56" s="1"/>
  <c r="N25" i="56"/>
  <c r="L25" i="56"/>
  <c r="K25" i="56"/>
  <c r="O25" i="56" s="1"/>
  <c r="N24" i="56"/>
  <c r="L24" i="56"/>
  <c r="K24" i="56"/>
  <c r="O24" i="56" s="1"/>
  <c r="N23" i="56"/>
  <c r="N28" i="56" s="1"/>
  <c r="L23" i="56"/>
  <c r="K23" i="56"/>
  <c r="O23" i="56" s="1"/>
  <c r="L22" i="56"/>
  <c r="L28" i="56" s="1"/>
  <c r="K22" i="56"/>
  <c r="K28" i="56" s="1"/>
  <c r="H18" i="56"/>
  <c r="L17" i="56"/>
  <c r="K17" i="56"/>
  <c r="O17" i="56" s="1"/>
  <c r="L16" i="56"/>
  <c r="K16" i="56"/>
  <c r="O16" i="56" s="1"/>
  <c r="L15" i="56"/>
  <c r="K15" i="56"/>
  <c r="O15" i="56" s="1"/>
  <c r="L14" i="56"/>
  <c r="K14" i="56"/>
  <c r="O14" i="56" s="1"/>
  <c r="L13" i="56"/>
  <c r="K13" i="56"/>
  <c r="O13" i="56" s="1"/>
  <c r="L12" i="56"/>
  <c r="K12" i="56"/>
  <c r="O12" i="56" s="1"/>
  <c r="L11" i="56"/>
  <c r="K11" i="56"/>
  <c r="K18" i="56" s="1"/>
  <c r="L10" i="56"/>
  <c r="L18" i="56" s="1"/>
  <c r="K10" i="56"/>
  <c r="O10" i="56" s="1"/>
  <c r="H49" i="55"/>
  <c r="L48" i="55"/>
  <c r="K48" i="55"/>
  <c r="O48" i="55" s="1"/>
  <c r="L47" i="55"/>
  <c r="K47" i="55"/>
  <c r="O47" i="55" s="1"/>
  <c r="L46" i="55"/>
  <c r="K46" i="55"/>
  <c r="O46" i="55" s="1"/>
  <c r="L45" i="55"/>
  <c r="K45" i="55"/>
  <c r="O45" i="55" s="1"/>
  <c r="L44" i="55"/>
  <c r="K44" i="55"/>
  <c r="O44" i="55" s="1"/>
  <c r="L43" i="55"/>
  <c r="K43" i="55"/>
  <c r="O43" i="55" s="1"/>
  <c r="L42" i="55"/>
  <c r="K42" i="55"/>
  <c r="O42" i="55" s="1"/>
  <c r="Q42" i="55" s="1"/>
  <c r="L41" i="55"/>
  <c r="K41" i="55"/>
  <c r="O41" i="55" s="1"/>
  <c r="L40" i="55"/>
  <c r="K40" i="55"/>
  <c r="O40" i="55" s="1"/>
  <c r="Q40" i="55" s="1"/>
  <c r="L39" i="55"/>
  <c r="K39" i="55"/>
  <c r="O39" i="55" s="1"/>
  <c r="L38" i="55"/>
  <c r="K38" i="55"/>
  <c r="O38" i="55" s="1"/>
  <c r="Q38" i="55" s="1"/>
  <c r="L37" i="55"/>
  <c r="K37" i="55"/>
  <c r="O37" i="55" s="1"/>
  <c r="L36" i="55"/>
  <c r="K36" i="55"/>
  <c r="O36" i="55" s="1"/>
  <c r="Q36" i="55" s="1"/>
  <c r="L35" i="55"/>
  <c r="K35" i="55"/>
  <c r="O35" i="55" s="1"/>
  <c r="L34" i="55"/>
  <c r="K34" i="55"/>
  <c r="O34" i="55" s="1"/>
  <c r="Q34" i="55" s="1"/>
  <c r="L33" i="55"/>
  <c r="K33" i="55"/>
  <c r="K49" i="55" s="1"/>
  <c r="N32" i="55"/>
  <c r="J32" i="55"/>
  <c r="H32" i="55"/>
  <c r="P31" i="55"/>
  <c r="N31" i="55"/>
  <c r="L31" i="55"/>
  <c r="K31" i="55"/>
  <c r="O31" i="55" s="1"/>
  <c r="Q31" i="55" s="1"/>
  <c r="P30" i="55"/>
  <c r="N30" i="55"/>
  <c r="L30" i="55"/>
  <c r="K30" i="55"/>
  <c r="O30" i="55" s="1"/>
  <c r="Q30" i="55" s="1"/>
  <c r="P29" i="55"/>
  <c r="N29" i="55"/>
  <c r="L29" i="55"/>
  <c r="K29" i="55"/>
  <c r="O29" i="55" s="1"/>
  <c r="Q29" i="55" s="1"/>
  <c r="P28" i="55"/>
  <c r="N28" i="55"/>
  <c r="L28" i="55"/>
  <c r="K28" i="55"/>
  <c r="O28" i="55" s="1"/>
  <c r="Q28" i="55" s="1"/>
  <c r="P27" i="55"/>
  <c r="N27" i="55"/>
  <c r="L27" i="55"/>
  <c r="K27" i="55"/>
  <c r="O27" i="55" s="1"/>
  <c r="Q27" i="55" s="1"/>
  <c r="P26" i="55"/>
  <c r="N26" i="55"/>
  <c r="L26" i="55"/>
  <c r="K26" i="55"/>
  <c r="O26" i="55" s="1"/>
  <c r="Q26" i="55" s="1"/>
  <c r="P25" i="55"/>
  <c r="N25" i="55"/>
  <c r="L25" i="55"/>
  <c r="K25" i="55"/>
  <c r="O25" i="55" s="1"/>
  <c r="Q25" i="55" s="1"/>
  <c r="P24" i="55"/>
  <c r="N24" i="55"/>
  <c r="L24" i="55"/>
  <c r="K24" i="55"/>
  <c r="O24" i="55" s="1"/>
  <c r="Q24" i="55" s="1"/>
  <c r="P23" i="55"/>
  <c r="N23" i="55"/>
  <c r="L23" i="55"/>
  <c r="K23" i="55"/>
  <c r="O23" i="55" s="1"/>
  <c r="Q23" i="55" s="1"/>
  <c r="P22" i="55"/>
  <c r="N22" i="55"/>
  <c r="L22" i="55"/>
  <c r="K22" i="55"/>
  <c r="O22" i="55" s="1"/>
  <c r="Q22" i="55" s="1"/>
  <c r="P21" i="55"/>
  <c r="N21" i="55"/>
  <c r="L21" i="55"/>
  <c r="K21" i="55"/>
  <c r="O21" i="55" s="1"/>
  <c r="Q21" i="55" s="1"/>
  <c r="P20" i="55"/>
  <c r="N20" i="55"/>
  <c r="L20" i="55"/>
  <c r="K20" i="55"/>
  <c r="O20" i="55" s="1"/>
  <c r="Q20" i="55" s="1"/>
  <c r="P19" i="55"/>
  <c r="N19" i="55"/>
  <c r="L19" i="55"/>
  <c r="K19" i="55"/>
  <c r="O19" i="55" s="1"/>
  <c r="Q19" i="55" s="1"/>
  <c r="P18" i="55"/>
  <c r="N18" i="55"/>
  <c r="L18" i="55"/>
  <c r="K18" i="55"/>
  <c r="O18" i="55" s="1"/>
  <c r="Q18" i="55" s="1"/>
  <c r="P17" i="55"/>
  <c r="N17" i="55"/>
  <c r="L17" i="55"/>
  <c r="K17" i="55"/>
  <c r="O17" i="55" s="1"/>
  <c r="Q17" i="55" s="1"/>
  <c r="P16" i="55"/>
  <c r="N16" i="55"/>
  <c r="L16" i="55"/>
  <c r="K16" i="55"/>
  <c r="O16" i="55" s="1"/>
  <c r="Q16" i="55" s="1"/>
  <c r="P15" i="55"/>
  <c r="N15" i="55"/>
  <c r="L15" i="55"/>
  <c r="K15" i="55"/>
  <c r="O15" i="55" s="1"/>
  <c r="Q15" i="55" s="1"/>
  <c r="P14" i="55"/>
  <c r="N14" i="55"/>
  <c r="L14" i="55"/>
  <c r="K14" i="55"/>
  <c r="O14" i="55" s="1"/>
  <c r="Q14" i="55" s="1"/>
  <c r="P13" i="55"/>
  <c r="N13" i="55"/>
  <c r="L13" i="55"/>
  <c r="K13" i="55"/>
  <c r="O13" i="55" s="1"/>
  <c r="Q13" i="55" s="1"/>
  <c r="L12" i="55"/>
  <c r="K12" i="55"/>
  <c r="O12" i="55" s="1"/>
  <c r="Q12" i="55" s="1"/>
  <c r="O11" i="55"/>
  <c r="P11" i="55" s="1"/>
  <c r="N11" i="55"/>
  <c r="L11" i="55"/>
  <c r="K11" i="55"/>
  <c r="Q10" i="55"/>
  <c r="O10" i="55"/>
  <c r="P10" i="55" s="1"/>
  <c r="N10" i="55"/>
  <c r="L10" i="55"/>
  <c r="K10" i="55"/>
  <c r="O9" i="55"/>
  <c r="P9" i="55" s="1"/>
  <c r="N9" i="55"/>
  <c r="L9" i="55"/>
  <c r="K9" i="55"/>
  <c r="L8" i="55"/>
  <c r="L32" i="55" s="1"/>
  <c r="K8" i="55"/>
  <c r="K32" i="55" s="1"/>
  <c r="Q23" i="56" l="1"/>
  <c r="P23" i="56"/>
  <c r="Q25" i="56"/>
  <c r="P25" i="56"/>
  <c r="Q10" i="56"/>
  <c r="P10" i="56"/>
  <c r="Q12" i="56"/>
  <c r="P12" i="56"/>
  <c r="P13" i="56"/>
  <c r="Q13" i="56"/>
  <c r="Q14" i="56"/>
  <c r="P14" i="56"/>
  <c r="P15" i="56"/>
  <c r="Q15" i="56"/>
  <c r="Q16" i="56"/>
  <c r="P16" i="56"/>
  <c r="P17" i="56"/>
  <c r="Q17" i="56"/>
  <c r="Q24" i="56"/>
  <c r="P24" i="56"/>
  <c r="P26" i="56"/>
  <c r="Q26" i="56"/>
  <c r="O11" i="56"/>
  <c r="Q27" i="56"/>
  <c r="O22" i="56"/>
  <c r="O31" i="56"/>
  <c r="P35" i="55"/>
  <c r="Q35" i="55"/>
  <c r="P37" i="55"/>
  <c r="Q37" i="55"/>
  <c r="P39" i="55"/>
  <c r="Q39" i="55"/>
  <c r="P41" i="55"/>
  <c r="Q41" i="55"/>
  <c r="P43" i="55"/>
  <c r="Q43" i="55"/>
  <c r="P12" i="55"/>
  <c r="O33" i="55"/>
  <c r="P34" i="55"/>
  <c r="P38" i="55"/>
  <c r="P42" i="55"/>
  <c r="O8" i="55"/>
  <c r="Q9" i="55"/>
  <c r="Q11" i="55"/>
  <c r="L49" i="55"/>
  <c r="P36" i="55"/>
  <c r="P40" i="55"/>
  <c r="Q44" i="55"/>
  <c r="P44" i="55"/>
  <c r="P45" i="55"/>
  <c r="Q45" i="55"/>
  <c r="Q46" i="55"/>
  <c r="P46" i="55"/>
  <c r="P47" i="55"/>
  <c r="Q47" i="55"/>
  <c r="Q48" i="55"/>
  <c r="P48" i="55"/>
  <c r="Q22" i="56" l="1"/>
  <c r="Q28" i="56" s="1"/>
  <c r="O28" i="56"/>
  <c r="P22" i="56"/>
  <c r="P28" i="56" s="1"/>
  <c r="P11" i="56"/>
  <c r="P34" i="56" s="1"/>
  <c r="Q11" i="56"/>
  <c r="O18" i="56"/>
  <c r="O33" i="56"/>
  <c r="Q31" i="56"/>
  <c r="Q33" i="56" s="1"/>
  <c r="P31" i="56"/>
  <c r="P33" i="56" s="1"/>
  <c r="P18" i="56"/>
  <c r="Q34" i="56"/>
  <c r="Q18" i="56"/>
  <c r="O32" i="55"/>
  <c r="P8" i="55"/>
  <c r="Q8" i="55"/>
  <c r="O49" i="55"/>
  <c r="P33" i="55"/>
  <c r="P49" i="55" s="1"/>
  <c r="Q33" i="55"/>
  <c r="Q49" i="55" s="1"/>
  <c r="P32" i="55" l="1"/>
  <c r="P50" i="55" s="1"/>
  <c r="Q32" i="55"/>
  <c r="Q50" i="55" s="1"/>
  <c r="W20" i="54" l="1"/>
  <c r="Y20" i="54" s="1"/>
  <c r="V20" i="54"/>
  <c r="W18" i="54"/>
  <c r="Y18" i="54" s="1"/>
  <c r="V18" i="54"/>
  <c r="W16" i="54"/>
  <c r="V16" i="54"/>
  <c r="W14" i="54"/>
  <c r="X14" i="54" s="1"/>
  <c r="V14" i="54"/>
  <c r="Y14" i="54"/>
  <c r="W12" i="54"/>
  <c r="X12" i="54" s="1"/>
  <c r="V12" i="54"/>
  <c r="Y16" i="54"/>
  <c r="Y12" i="54" l="1"/>
  <c r="X20" i="54"/>
  <c r="X16" i="54"/>
  <c r="X18" i="54"/>
</calcChain>
</file>

<file path=xl/comments1.xml><?xml version="1.0" encoding="utf-8"?>
<comments xmlns="http://schemas.openxmlformats.org/spreadsheetml/2006/main">
  <authors>
    <author>LSC Statkov I OF-4</author>
    <author>Evgeni Popov</author>
  </authors>
  <commentList>
    <comment ref="C17" authorId="0" shapeId="0">
      <text>
        <r>
          <rPr>
            <b/>
            <sz val="9"/>
            <color indexed="81"/>
            <rFont val="Tahoma"/>
            <family val="2"/>
            <charset val="204"/>
          </rPr>
          <t>LSC Statkov I OF-4:</t>
        </r>
        <r>
          <rPr>
            <sz val="9"/>
            <color indexed="81"/>
            <rFont val="Tahoma"/>
            <family val="2"/>
            <charset val="204"/>
          </rPr>
          <t xml:space="preserve">
22700</t>
        </r>
      </text>
    </comment>
    <comment ref="K538" authorId="1" shapeId="0">
      <text>
        <r>
          <rPr>
            <b/>
            <sz val="9"/>
            <color indexed="81"/>
            <rFont val="Tahoma"/>
            <family val="2"/>
            <charset val="204"/>
          </rPr>
          <t>Evgeni Popov:</t>
        </r>
        <r>
          <rPr>
            <sz val="9"/>
            <color indexed="81"/>
            <rFont val="Tahoma"/>
            <family val="2"/>
            <charset val="204"/>
          </rPr>
          <t xml:space="preserve">
8 бр за утилизация/ остават 21 бр за КД</t>
        </r>
      </text>
    </comment>
    <comment ref="C576" authorId="0" shapeId="0">
      <text>
        <r>
          <rPr>
            <b/>
            <sz val="9"/>
            <color indexed="81"/>
            <rFont val="Tahoma"/>
            <family val="2"/>
            <charset val="204"/>
          </rPr>
          <t>LSC Statkov I OF-4:</t>
        </r>
        <r>
          <rPr>
            <sz val="9"/>
            <color indexed="81"/>
            <rFont val="Tahoma"/>
            <family val="2"/>
            <charset val="204"/>
          </rPr>
          <t xml:space="preserve">
22700</t>
        </r>
      </text>
    </comment>
    <comment ref="C577" authorId="0" shapeId="0">
      <text>
        <r>
          <rPr>
            <b/>
            <sz val="9"/>
            <color indexed="81"/>
            <rFont val="Tahoma"/>
            <family val="2"/>
            <charset val="204"/>
          </rPr>
          <t>LSC Statkov I OF-4:</t>
        </r>
        <r>
          <rPr>
            <sz val="9"/>
            <color indexed="81"/>
            <rFont val="Tahoma"/>
            <family val="2"/>
            <charset val="204"/>
          </rPr>
          <t xml:space="preserve">
22700</t>
        </r>
      </text>
    </comment>
    <comment ref="C585" authorId="0" shapeId="0">
      <text>
        <r>
          <rPr>
            <b/>
            <sz val="9"/>
            <color indexed="81"/>
            <rFont val="Tahoma"/>
            <family val="2"/>
            <charset val="204"/>
          </rPr>
          <t>LSC Statkov I OF-4:</t>
        </r>
        <r>
          <rPr>
            <sz val="9"/>
            <color indexed="81"/>
            <rFont val="Tahoma"/>
            <family val="2"/>
            <charset val="204"/>
          </rPr>
          <t xml:space="preserve">
22700</t>
        </r>
      </text>
    </comment>
    <comment ref="C587" authorId="0" shapeId="0">
      <text>
        <r>
          <rPr>
            <b/>
            <sz val="9"/>
            <color indexed="81"/>
            <rFont val="Tahoma"/>
            <family val="2"/>
            <charset val="204"/>
          </rPr>
          <t>LSC Statkov I OF-4:</t>
        </r>
        <r>
          <rPr>
            <sz val="9"/>
            <color indexed="81"/>
            <rFont val="Tahoma"/>
            <family val="2"/>
            <charset val="204"/>
          </rPr>
          <t xml:space="preserve">
22700</t>
        </r>
      </text>
    </comment>
  </commentList>
</comments>
</file>

<file path=xl/comments2.xml><?xml version="1.0" encoding="utf-8"?>
<comments xmlns="http://schemas.openxmlformats.org/spreadsheetml/2006/main">
  <authors>
    <author>Evgeni Popov</author>
    <author>LSC Statkov I OF-4</author>
  </authors>
  <commentList>
    <comment ref="K527" authorId="0" shapeId="0">
      <text>
        <r>
          <rPr>
            <b/>
            <sz val="9"/>
            <color indexed="81"/>
            <rFont val="Tahoma"/>
            <family val="2"/>
            <charset val="204"/>
          </rPr>
          <t>Evgeni Popov:</t>
        </r>
        <r>
          <rPr>
            <sz val="9"/>
            <color indexed="81"/>
            <rFont val="Tahoma"/>
            <family val="2"/>
            <charset val="204"/>
          </rPr>
          <t xml:space="preserve">
8 бр за утилизация/ остават 21 бр за КД</t>
        </r>
      </text>
    </comment>
    <comment ref="O527" authorId="0" shapeId="0">
      <text>
        <r>
          <rPr>
            <b/>
            <sz val="9"/>
            <color indexed="81"/>
            <rFont val="Tahoma"/>
            <family val="2"/>
            <charset val="204"/>
          </rPr>
          <t>Evgeni Popov:</t>
        </r>
        <r>
          <rPr>
            <sz val="9"/>
            <color indexed="81"/>
            <rFont val="Tahoma"/>
            <family val="2"/>
            <charset val="204"/>
          </rPr>
          <t xml:space="preserve">
8 бр за утилизация/ остават 21 бр за КД</t>
        </r>
      </text>
    </comment>
    <comment ref="C565" authorId="1" shapeId="0">
      <text>
        <r>
          <rPr>
            <b/>
            <sz val="9"/>
            <color indexed="81"/>
            <rFont val="Tahoma"/>
            <family val="2"/>
            <charset val="204"/>
          </rPr>
          <t>LSC Statkov I OF-4:</t>
        </r>
        <r>
          <rPr>
            <sz val="9"/>
            <color indexed="81"/>
            <rFont val="Tahoma"/>
            <family val="2"/>
            <charset val="204"/>
          </rPr>
          <t xml:space="preserve">
22700</t>
        </r>
      </text>
    </comment>
    <comment ref="C566" authorId="1" shapeId="0">
      <text>
        <r>
          <rPr>
            <b/>
            <sz val="9"/>
            <color indexed="81"/>
            <rFont val="Tahoma"/>
            <family val="2"/>
            <charset val="204"/>
          </rPr>
          <t>LSC Statkov I OF-4:</t>
        </r>
        <r>
          <rPr>
            <sz val="9"/>
            <color indexed="81"/>
            <rFont val="Tahoma"/>
            <family val="2"/>
            <charset val="204"/>
          </rPr>
          <t xml:space="preserve">
22700</t>
        </r>
      </text>
    </comment>
    <comment ref="C570" authorId="1" shapeId="0">
      <text>
        <r>
          <rPr>
            <b/>
            <sz val="9"/>
            <color indexed="81"/>
            <rFont val="Tahoma"/>
            <family val="2"/>
            <charset val="204"/>
          </rPr>
          <t>LSC Statkov I OF-4:</t>
        </r>
        <r>
          <rPr>
            <sz val="9"/>
            <color indexed="81"/>
            <rFont val="Tahoma"/>
            <family val="2"/>
            <charset val="204"/>
          </rPr>
          <t xml:space="preserve">
22700</t>
        </r>
      </text>
    </comment>
    <comment ref="C573" authorId="1" shapeId="0">
      <text>
        <r>
          <rPr>
            <b/>
            <sz val="9"/>
            <color indexed="81"/>
            <rFont val="Tahoma"/>
            <family val="2"/>
            <charset val="204"/>
          </rPr>
          <t>LSC Statkov I OF-4:</t>
        </r>
        <r>
          <rPr>
            <sz val="9"/>
            <color indexed="81"/>
            <rFont val="Tahoma"/>
            <family val="2"/>
            <charset val="204"/>
          </rPr>
          <t xml:space="preserve">
22700</t>
        </r>
      </text>
    </comment>
    <comment ref="C575" authorId="1" shapeId="0">
      <text>
        <r>
          <rPr>
            <b/>
            <sz val="9"/>
            <color indexed="81"/>
            <rFont val="Tahoma"/>
            <family val="2"/>
            <charset val="204"/>
          </rPr>
          <t>LSC Statkov I OF-4:</t>
        </r>
        <r>
          <rPr>
            <sz val="9"/>
            <color indexed="81"/>
            <rFont val="Tahoma"/>
            <family val="2"/>
            <charset val="204"/>
          </rPr>
          <t xml:space="preserve">
22700</t>
        </r>
      </text>
    </comment>
  </commentList>
</comments>
</file>

<file path=xl/sharedStrings.xml><?xml version="1.0" encoding="utf-8"?>
<sst xmlns="http://schemas.openxmlformats.org/spreadsheetml/2006/main" count="4431" uniqueCount="404">
  <si>
    <t>№ по ред</t>
  </si>
  <si>
    <t>мярка</t>
  </si>
  <si>
    <t>партида</t>
  </si>
  <si>
    <t xml:space="preserve">година </t>
  </si>
  <si>
    <t>завод</t>
  </si>
  <si>
    <t>ВСИЧКО</t>
  </si>
  <si>
    <t>Метал на гилзата</t>
  </si>
  <si>
    <t>Вид на взривателя</t>
  </si>
  <si>
    <t>От всичкото</t>
  </si>
  <si>
    <t>За единична</t>
  </si>
  <si>
    <t>Нето тегло на 1 БП (кг.)</t>
  </si>
  <si>
    <t>Забележка</t>
  </si>
  <si>
    <t>количество</t>
  </si>
  <si>
    <t>опаковка (сандък)</t>
  </si>
  <si>
    <t>Приведени в СВ</t>
  </si>
  <si>
    <t>Нехерметични</t>
  </si>
  <si>
    <t>бруто тегло (кг.)</t>
  </si>
  <si>
    <t>количество БП</t>
  </si>
  <si>
    <t>к-я 1</t>
  </si>
  <si>
    <t>к-я 2</t>
  </si>
  <si>
    <t>к-я 3</t>
  </si>
  <si>
    <t>Всичко</t>
  </si>
  <si>
    <t>КОМАНДВАНЕ ЗА ЛОГИСТИЧНА ПОДДРЪЖКА</t>
  </si>
  <si>
    <t>бр.</t>
  </si>
  <si>
    <t>Всичко:</t>
  </si>
  <si>
    <t>ЕМК</t>
  </si>
  <si>
    <t>Бруто</t>
  </si>
  <si>
    <t>Нето</t>
  </si>
  <si>
    <t>тегло</t>
  </si>
  <si>
    <t>(тона)</t>
  </si>
  <si>
    <t xml:space="preserve">Наименование на боеприпасите </t>
  </si>
  <si>
    <t>по категории и всичко</t>
  </si>
  <si>
    <t xml:space="preserve"> </t>
  </si>
  <si>
    <t>ИЗМЕНЕНИЕ</t>
  </si>
  <si>
    <t>РАЗДЕЛ ІІ - ЗА УТИЛИЗАЦИЯ</t>
  </si>
  <si>
    <t>32830-АСЕН</t>
  </si>
  <si>
    <t>Авиационни средства за поразяване</t>
  </si>
  <si>
    <t>МЕХАНИЗМИ ЗА АВИАЦ. БОМБИ</t>
  </si>
  <si>
    <t>ЗР за ЗБ 500 ШМ</t>
  </si>
  <si>
    <t>ЗР за ЗБ 500 ГД</t>
  </si>
  <si>
    <t>1/2</t>
  </si>
  <si>
    <t>2/5</t>
  </si>
  <si>
    <t>ВСИЧКО:</t>
  </si>
  <si>
    <t>1</t>
  </si>
  <si>
    <t>1. АСП по чл.86, ал.2, т.2, буква "а"</t>
  </si>
  <si>
    <t>9Ж-414</t>
  </si>
  <si>
    <t>ПФ за ЗБ 500 Ш</t>
  </si>
  <si>
    <t>Фосфорни п-ни за ЗАБ 500 Ш</t>
  </si>
  <si>
    <t>Подс. детонатор за ОФАБ 100 НВ</t>
  </si>
  <si>
    <t>9  Ж  337</t>
  </si>
  <si>
    <t>ПФ за ЗАБ 500-400</t>
  </si>
  <si>
    <t>РЗ за ЗАБ 500 - 400</t>
  </si>
  <si>
    <t>РЗ за ЗАБ 500-350</t>
  </si>
  <si>
    <t>НЕУПРАВЛЯЕМИ АВИАЦИОННИ РАКЕТИ</t>
  </si>
  <si>
    <t>50.350</t>
  </si>
  <si>
    <t>С – 5 МО</t>
  </si>
  <si>
    <t>ПИРОПАТРОНИ</t>
  </si>
  <si>
    <t>50.45</t>
  </si>
  <si>
    <t>Резец Р-4</t>
  </si>
  <si>
    <t>алуминий</t>
  </si>
  <si>
    <t>50.425</t>
  </si>
  <si>
    <t>Резец  Р-4М</t>
  </si>
  <si>
    <t>-</t>
  </si>
  <si>
    <t>50.55</t>
  </si>
  <si>
    <t>Трубка възпламенителна ТВУ-1-3Д - 0 сек.</t>
  </si>
  <si>
    <t>месинг</t>
  </si>
  <si>
    <t>Трубка възпламенителна ТВУ-1-3Д - 0,5 сек.</t>
  </si>
  <si>
    <t>Х</t>
  </si>
  <si>
    <t>01</t>
  </si>
  <si>
    <t>06</t>
  </si>
  <si>
    <t>Трубка възпламенителна ТВУ-1-3Д - 1 сек.</t>
  </si>
  <si>
    <t>15 мм сигнален патрон СП-15 - червен огън</t>
  </si>
  <si>
    <t>15 мм сигнален патрон СП-15 - жълт огън</t>
  </si>
  <si>
    <t>15 мм сигнален патрон СП-15 - зелен огън</t>
  </si>
  <si>
    <t>Запал допълнителен 9БМ-623</t>
  </si>
  <si>
    <t>50.56</t>
  </si>
  <si>
    <t>Пиропатрон ПП-3</t>
  </si>
  <si>
    <t>00</t>
  </si>
  <si>
    <t>04</t>
  </si>
  <si>
    <t>ТМ1205</t>
  </si>
  <si>
    <t>05</t>
  </si>
  <si>
    <t>ТМ12</t>
  </si>
  <si>
    <t>12</t>
  </si>
  <si>
    <t>14</t>
  </si>
  <si>
    <t>15</t>
  </si>
  <si>
    <t>16</t>
  </si>
  <si>
    <t>50.57</t>
  </si>
  <si>
    <t>Пиропатрон ПП-9</t>
  </si>
  <si>
    <t>50.39</t>
  </si>
  <si>
    <t>Пиропатрон ПК-3М-1</t>
  </si>
  <si>
    <t>1/1</t>
  </si>
  <si>
    <t>1/5</t>
  </si>
  <si>
    <t>5</t>
  </si>
  <si>
    <t>1/6</t>
  </si>
  <si>
    <t>02</t>
  </si>
  <si>
    <t>07</t>
  </si>
  <si>
    <t>Пиропатрон ПК-5-2</t>
  </si>
  <si>
    <t>76</t>
  </si>
  <si>
    <t>Пиропатрон ПТ-8М2</t>
  </si>
  <si>
    <t>2/3</t>
  </si>
  <si>
    <t>1/12</t>
  </si>
  <si>
    <t xml:space="preserve">Пиропатрон ПТ-8М2                                  </t>
  </si>
  <si>
    <t>ТМ-1201</t>
  </si>
  <si>
    <t>50.368</t>
  </si>
  <si>
    <t>Пиропатрон ПК-16</t>
  </si>
  <si>
    <t>6/11</t>
  </si>
  <si>
    <t>1/11</t>
  </si>
  <si>
    <t>50.41</t>
  </si>
  <si>
    <t>Пиропатрон ПК-16М</t>
  </si>
  <si>
    <t>6/10</t>
  </si>
  <si>
    <t>2</t>
  </si>
  <si>
    <t>1/3</t>
  </si>
  <si>
    <t>50.369</t>
  </si>
  <si>
    <t>Пиропатрон ПК-16МЛ</t>
  </si>
  <si>
    <t>50.35</t>
  </si>
  <si>
    <t>Пиропатрон ПК-21-М1</t>
  </si>
  <si>
    <t>92</t>
  </si>
  <si>
    <t>50.42</t>
  </si>
  <si>
    <t>Пиропатрон ПК-21-М2</t>
  </si>
  <si>
    <t>2/11</t>
  </si>
  <si>
    <t>11</t>
  </si>
  <si>
    <t>3/10</t>
  </si>
  <si>
    <t>10</t>
  </si>
  <si>
    <t>03</t>
  </si>
  <si>
    <t>3</t>
  </si>
  <si>
    <t>2/2</t>
  </si>
  <si>
    <t>08</t>
  </si>
  <si>
    <t>1/7</t>
  </si>
  <si>
    <t>50.370</t>
  </si>
  <si>
    <t>Пиропатрон ПК-21-ФЛ</t>
  </si>
  <si>
    <t>3/9</t>
  </si>
  <si>
    <t>50.48</t>
  </si>
  <si>
    <t>Пиропатрон ПВ-35</t>
  </si>
  <si>
    <t>4/7</t>
  </si>
  <si>
    <t>3/4</t>
  </si>
  <si>
    <t>2/8</t>
  </si>
  <si>
    <t>09</t>
  </si>
  <si>
    <t>50.49</t>
  </si>
  <si>
    <t>Пиропатрон ПВ-50</t>
  </si>
  <si>
    <t>5/12</t>
  </si>
  <si>
    <t>Пиропатрон УДП-2-1</t>
  </si>
  <si>
    <t>0</t>
  </si>
  <si>
    <t>Пиропатрон НХ-10-1,5 сек.</t>
  </si>
  <si>
    <t>50.46</t>
  </si>
  <si>
    <t>Барутен заряд ПЗ-М</t>
  </si>
  <si>
    <t>1/15</t>
  </si>
  <si>
    <t>1/14</t>
  </si>
  <si>
    <t>50.363</t>
  </si>
  <si>
    <t>Барутен заряд  ПЗ-АМ</t>
  </si>
  <si>
    <t>02Б</t>
  </si>
  <si>
    <t>07Б</t>
  </si>
  <si>
    <t>ТМ-1202</t>
  </si>
  <si>
    <t>50.47</t>
  </si>
  <si>
    <t>Барутен заряд  ПЗ-АЛ</t>
  </si>
  <si>
    <t>Пиропатрон ПДО-1</t>
  </si>
  <si>
    <t>99</t>
  </si>
  <si>
    <t>ТМ-1204</t>
  </si>
  <si>
    <t>50.376</t>
  </si>
  <si>
    <t>Електропироударник ЕПУ-253</t>
  </si>
  <si>
    <t>72</t>
  </si>
  <si>
    <t>84</t>
  </si>
  <si>
    <t>90</t>
  </si>
  <si>
    <t>Пироизделие пиропатрон УДП 1-2</t>
  </si>
  <si>
    <t>50.372</t>
  </si>
  <si>
    <t>ПСНД</t>
  </si>
  <si>
    <t>83</t>
  </si>
  <si>
    <t>50.58</t>
  </si>
  <si>
    <t>Пиропатрон ППЛ</t>
  </si>
  <si>
    <t>ТМ 1206</t>
  </si>
  <si>
    <t>50.59</t>
  </si>
  <si>
    <t>Пиропатрон ППЛ-Т</t>
  </si>
  <si>
    <t>ТМ-1207</t>
  </si>
  <si>
    <t>Пиропатрон ППИ-50-1</t>
  </si>
  <si>
    <t>87</t>
  </si>
  <si>
    <t>50.371</t>
  </si>
  <si>
    <t>Пиропатрон ППИ-26-1В</t>
  </si>
  <si>
    <t>86</t>
  </si>
  <si>
    <t>88</t>
  </si>
  <si>
    <t>Пиропатрон MBEU 100623</t>
  </si>
  <si>
    <t>11.15</t>
  </si>
  <si>
    <t>10.13</t>
  </si>
  <si>
    <t>08.05</t>
  </si>
  <si>
    <t>09.14</t>
  </si>
  <si>
    <t>09.08</t>
  </si>
  <si>
    <t>11.11</t>
  </si>
  <si>
    <t>Пиропатрон MBEU 29231-1</t>
  </si>
  <si>
    <t>Пиропатрон MBEU 62172-1</t>
  </si>
  <si>
    <t>Пиропатрон MBEU 62486-1</t>
  </si>
  <si>
    <t>Пиропатрон MBEU 90650</t>
  </si>
  <si>
    <t>Пиропатрон MBEU 76331</t>
  </si>
  <si>
    <t>Пиропатрон MBEU 62122-1</t>
  </si>
  <si>
    <t>04.14</t>
  </si>
  <si>
    <t>12.13</t>
  </si>
  <si>
    <t>03.10</t>
  </si>
  <si>
    <t>10.08</t>
  </si>
  <si>
    <t>02.16</t>
  </si>
  <si>
    <t>Пиропатрон MBEU 60682-1</t>
  </si>
  <si>
    <t>PIROTECHNIK CARTRIDGE Пиропатрон P/N 863085-00  704А38710041  № 1705</t>
  </si>
  <si>
    <t>PIROTECHNIK CARTRIDGE Пиропатрон P/N 863080-00  704А38710040  № 1701</t>
  </si>
  <si>
    <t>CARTRIDGE, POWER DEVICE                                            Пиропатрон P/N 20CF4D 6714400100</t>
  </si>
  <si>
    <t>50.364</t>
  </si>
  <si>
    <t>Пиропатрон ЕПК-28-6</t>
  </si>
  <si>
    <t>50.606</t>
  </si>
  <si>
    <t>Пиропатрон ВМП-2М</t>
  </si>
  <si>
    <t>50.607</t>
  </si>
  <si>
    <t>Пиропатрон 120-4-2785 /VVPR/</t>
  </si>
  <si>
    <t>ВЗРИВАТЕЛИ</t>
  </si>
  <si>
    <t>50.675</t>
  </si>
  <si>
    <t>В – 24 А</t>
  </si>
  <si>
    <t>50.131</t>
  </si>
  <si>
    <t>В – 5 М 1</t>
  </si>
  <si>
    <t>50.129</t>
  </si>
  <si>
    <t>В – 5 К</t>
  </si>
  <si>
    <t>ЗИД</t>
  </si>
  <si>
    <t>АВУ-ЭТМ</t>
  </si>
  <si>
    <t>50.679</t>
  </si>
  <si>
    <t>АТК - ЭБ 42М</t>
  </si>
  <si>
    <t>МДВ -1</t>
  </si>
  <si>
    <t>МДВ - 2</t>
  </si>
  <si>
    <t>М Д В - 4</t>
  </si>
  <si>
    <t>ПЗ за АГИТАБ 250-85</t>
  </si>
  <si>
    <t>ТУ 250 М 54</t>
  </si>
  <si>
    <t>РМ за АГИТАБ 500-300</t>
  </si>
  <si>
    <t>АВИАЦИОННИ УПРАВЛЯЕМИ РАКЕТИ</t>
  </si>
  <si>
    <t>Изделие 362</t>
  </si>
  <si>
    <t>Изделие 380-/676/-I</t>
  </si>
  <si>
    <t>50.211</t>
  </si>
  <si>
    <t>Изделие 380-0100-0 ТГС</t>
  </si>
  <si>
    <t>50.213</t>
  </si>
  <si>
    <t>Изделие 380-2200</t>
  </si>
  <si>
    <t>50.190</t>
  </si>
  <si>
    <t>Изделие 380 БЧ бойна част,380-0300-0</t>
  </si>
  <si>
    <t>50.192</t>
  </si>
  <si>
    <t>Сборка 05, тяло с БРД, изделие 310А</t>
  </si>
  <si>
    <t>50.203</t>
  </si>
  <si>
    <t>Сборка 01 ТГС, изделие 310А</t>
  </si>
  <si>
    <t>50.209</t>
  </si>
  <si>
    <t>Сборка 01 РГС, изделие 320</t>
  </si>
  <si>
    <t>50.215</t>
  </si>
  <si>
    <t>Изделие 428 за изделие 320</t>
  </si>
  <si>
    <t>50.82</t>
  </si>
  <si>
    <t>Изделие 62К</t>
  </si>
  <si>
    <t>50.83</t>
  </si>
  <si>
    <t>Изделие 62М</t>
  </si>
  <si>
    <t>50.63</t>
  </si>
  <si>
    <t>Изделие 62МК</t>
  </si>
  <si>
    <t>Изд.68М-УД</t>
  </si>
  <si>
    <t>Агрегат 9Б-1022</t>
  </si>
  <si>
    <t>Агрегат 9Е-1022-39</t>
  </si>
  <si>
    <t>Агрегат от АУР "Чайка"-М</t>
  </si>
  <si>
    <t>Агрегат от АУР 23-Т-3</t>
  </si>
  <si>
    <t>Агрегат от АУР 23-Т-4</t>
  </si>
  <si>
    <t>Агрегат от АУР -"503"</t>
  </si>
  <si>
    <t>Агрегат от АУР -БЧС-2380</t>
  </si>
  <si>
    <t>Изделие "Скворец"</t>
  </si>
  <si>
    <t>Изд. 340-ІІ и ІІІ отсек с компл. крила и кормила</t>
  </si>
  <si>
    <t>Изделие "СУР-23-К"</t>
  </si>
  <si>
    <t>Сб. 02 за изд. 340</t>
  </si>
  <si>
    <t>Сб. 03 за изд. 340</t>
  </si>
  <si>
    <t>Сб. 0500-0 за изд. 140</t>
  </si>
  <si>
    <t>Изделие 13В ПИМ за изделие 380</t>
  </si>
  <si>
    <t>Сборка 03 БЧ- бойна част, изделие 310А</t>
  </si>
  <si>
    <t>Изделие 454-К за изделие 310А</t>
  </si>
  <si>
    <t>Изделие И-107 за изделие 310А</t>
  </si>
  <si>
    <t>50.61</t>
  </si>
  <si>
    <t>Изделие 9М17П</t>
  </si>
  <si>
    <t>Изделие 9М17П "Фаланга"</t>
  </si>
  <si>
    <t>50.01</t>
  </si>
  <si>
    <t>Изделие 9М114"Щурм"</t>
  </si>
  <si>
    <t>Изделие 9-Е-1023.00</t>
  </si>
  <si>
    <t>Изделие 9-Д-1023</t>
  </si>
  <si>
    <t>Изделие 516 БРД за изделие 72К</t>
  </si>
  <si>
    <t>Изделие 513-1 барутен двигател за изделие 470-1</t>
  </si>
  <si>
    <t>Изделие 6Б-72 БЧ-бойна част за изделие 72К</t>
  </si>
  <si>
    <t>Изделие 6Б-72 БЧ-бойна част за изделие 72Э</t>
  </si>
  <si>
    <t>Изделие 061М5 ПИМ за изделие 72К</t>
  </si>
  <si>
    <t>Заряд от БРД от изделие 9М17П</t>
  </si>
  <si>
    <t>50.123</t>
  </si>
  <si>
    <t>БРД от изделие 9М114</t>
  </si>
  <si>
    <t>50.96</t>
  </si>
  <si>
    <t>Барутен двигател за изделие 62</t>
  </si>
  <si>
    <t>БЧ с ПИМ за изд.62 МК</t>
  </si>
  <si>
    <t>Заряд от барутен двигател 9А-207
 за изделие ИС</t>
  </si>
  <si>
    <t>Заряд от барутен двигател за изделие 310</t>
  </si>
  <si>
    <t>Пировъзпламенител ВГ-13М за изделие 380</t>
  </si>
  <si>
    <t>Изделие КТ-13 за изделие 310А</t>
  </si>
  <si>
    <t>Изделие КТ-13 за изделие 380А</t>
  </si>
  <si>
    <t>Изд.310 А, сб. 03-учебно</t>
  </si>
  <si>
    <t>С – 5 К</t>
  </si>
  <si>
    <t>АВИАЦИОННИ ПАТРОНИ</t>
  </si>
  <si>
    <t xml:space="preserve">Изд.6058.11.000.02 /запалителни шашки/ </t>
  </si>
  <si>
    <t>Проектили от 23 мм снаряд</t>
  </si>
  <si>
    <t xml:space="preserve">Балист. накрайн. със запал. шашки за 23 мм снаряд </t>
  </si>
  <si>
    <t xml:space="preserve">Балист. накрайн. за 23 мм снаряд </t>
  </si>
  <si>
    <t>50.15</t>
  </si>
  <si>
    <t xml:space="preserve">23 мм патрони БЗА за ГШ </t>
  </si>
  <si>
    <t>2. АСП по чл.86, ал.2, т.2, буква "б"</t>
  </si>
  <si>
    <t>АВИАЦИОННИ БОМБИ</t>
  </si>
  <si>
    <t>50.623</t>
  </si>
  <si>
    <t>ФАБ-250 М 54</t>
  </si>
  <si>
    <t>50.649</t>
  </si>
  <si>
    <t xml:space="preserve">ФАБ 250 ТС (без опаковка) </t>
  </si>
  <si>
    <t>ФАБ 500 АТ</t>
  </si>
  <si>
    <t>О9</t>
  </si>
  <si>
    <t>50.650</t>
  </si>
  <si>
    <t>ЗАБ 500Ш</t>
  </si>
  <si>
    <t>СР - 100</t>
  </si>
  <si>
    <t>ЗБ - 250 ШМ</t>
  </si>
  <si>
    <t>50.651</t>
  </si>
  <si>
    <t>ЗБ 500 ШМ</t>
  </si>
  <si>
    <t>АГИТАБ 250 – 85</t>
  </si>
  <si>
    <t>АГИТАБ 500 – 300</t>
  </si>
  <si>
    <t>С – 7</t>
  </si>
  <si>
    <t>П – 50 Ш</t>
  </si>
  <si>
    <t>К-т детайли за ЗАБ-500 Ш</t>
  </si>
  <si>
    <t xml:space="preserve">ТУ 500-М54 </t>
  </si>
  <si>
    <t>АВ - 527</t>
  </si>
  <si>
    <t>ОБЩО В УТИЛИЗАЦИЯ</t>
  </si>
  <si>
    <t>в  Списък № 3 рег.  № 30-10-252/06.11.2023 г. за актуализиране на „Списък на  излишните за Българската армия и структурите на пряко подчинение на министъра на отбраната, които не са самостоятелни юридически лица оръжия, боеприпаси, взривни вещества и пиротехнически изделия, подлежащи на снемане от употреба към 01.01.2022 г.“ рег. № 30-10-193/28.03.2022 г.</t>
  </si>
  <si>
    <t>в  „Списък на  излишните за Българската армия и структурите на пряко подчинение на министъра на отбраната, които не са самостоятелни юридически лица оръжия, боеприпаси, взривни вещества и пиротехнически изделия, подлежащи на снемане от употреба към 01.01.2022 г.“ рег. № 30-10-193/28.03.2022 г.</t>
  </si>
  <si>
    <t>ДОПЪЛНЕНИЕ</t>
  </si>
  <si>
    <t>РАЗДЕЛ І - ЗА ТЪРГОВСКА РЕАЛИЗАЦИЯ</t>
  </si>
  <si>
    <t>ПФ за ЗБ 250 Ш</t>
  </si>
  <si>
    <t>от заличените номенклатури  във в.ф.32830-Асен от „Списък на  излишните за Българската армия и структурите на пряко подчинение на министъра на отбраната, които не са самостоятелни юридически лица оръжия, боеприпаси, взривни вещества и пиротехнически изделия, подлежащи на снемане от употреба към 01.01.2022 г.“ рег. № 30-10-193/28.03.2022 г. и в  Списък № 3 рег.  № 30-10-252/06.11.2023 г. за неговото актуализиране</t>
  </si>
  <si>
    <t>1. АСП по чл.86, ал.2, т.1, буква "а"</t>
  </si>
  <si>
    <t>година</t>
  </si>
  <si>
    <t>всичко</t>
  </si>
  <si>
    <t>метал на гилзата</t>
  </si>
  <si>
    <t>вид на взривателя</t>
  </si>
  <si>
    <t>от всичкото количество</t>
  </si>
  <si>
    <t>за ед. опаковка</t>
  </si>
  <si>
    <t>нето тегло на БП /кг./</t>
  </si>
  <si>
    <t>количества по кат.</t>
  </si>
  <si>
    <t>кат.1</t>
  </si>
  <si>
    <t>кат.2</t>
  </si>
  <si>
    <t>кат.3</t>
  </si>
  <si>
    <t>бруто тегло /т/</t>
  </si>
  <si>
    <t>нето тегло /т/</t>
  </si>
  <si>
    <t>приведено в СВ</t>
  </si>
  <si>
    <t>Нехерметично</t>
  </si>
  <si>
    <t>бруто тегло /кг./</t>
  </si>
  <si>
    <t>в  Списък № 2 рег.  № 30-10-252/ 13.03.2023 г. за допълнение и изменение на „Списък на  излишните за Българската армия и структурите на пряко подчинение на министъра на отбраната, които не са самостоятелни юридически лица оръжия, боеприпаси, взривни вещества и пиротехнически изделия, подлежащи на снемане от употреба към 01.01.2022 г.“ рег. № 30-10-193/28.03.2022 г.</t>
  </si>
  <si>
    <t>Раздел ІІ "ЗА УТИЛИЗАЦИЯ"</t>
  </si>
  <si>
    <t>СУХОПЪТНИ ВОЙСКИ</t>
  </si>
  <si>
    <t>Се заличава</t>
  </si>
  <si>
    <t>34750-Карлово</t>
  </si>
  <si>
    <t>44200 - Стара Загора</t>
  </si>
  <si>
    <t>54140 -Стара Загора</t>
  </si>
  <si>
    <t>Сигнална мина СМ-1 бяла</t>
  </si>
  <si>
    <t>52.0063</t>
  </si>
  <si>
    <t xml:space="preserve">Пиротехническа запалка ЗТП-МВ 50/150 </t>
  </si>
  <si>
    <t>Пиротехнически запалки ЗТП-ТВ 50/150</t>
  </si>
  <si>
    <t>Пиротехническа запалка ЗТП-ТВ150</t>
  </si>
  <si>
    <t xml:space="preserve">Наименование </t>
  </si>
  <si>
    <r>
      <t>№</t>
    </r>
    <r>
      <rPr>
        <b/>
        <sz val="9"/>
        <rFont val="Times New Roman"/>
        <family val="1"/>
        <charset val="204"/>
      </rPr>
      <t xml:space="preserve"> по ЕСН и ИС "Логистика на БА"</t>
    </r>
  </si>
  <si>
    <t xml:space="preserve">ЕМК-Наименование </t>
  </si>
  <si>
    <t>26420-Росен</t>
  </si>
  <si>
    <t>ВОЕННОМОРСКИ СИЛИ</t>
  </si>
  <si>
    <t>Морски боеприпаси по чл.86, ал.2, т.2, буква "б"</t>
  </si>
  <si>
    <t>57.856</t>
  </si>
  <si>
    <t>Противоподводна бомба РГБ-60</t>
  </si>
  <si>
    <t>ЗП</t>
  </si>
  <si>
    <t>4</t>
  </si>
  <si>
    <t>6</t>
  </si>
  <si>
    <t>7</t>
  </si>
  <si>
    <t>8</t>
  </si>
  <si>
    <t>9</t>
  </si>
  <si>
    <t>13</t>
  </si>
  <si>
    <t>17</t>
  </si>
  <si>
    <t>18</t>
  </si>
  <si>
    <t>19</t>
  </si>
  <si>
    <t>20</t>
  </si>
  <si>
    <t>21</t>
  </si>
  <si>
    <t>22</t>
  </si>
  <si>
    <t>23</t>
  </si>
  <si>
    <t>24</t>
  </si>
  <si>
    <t>57.1055</t>
  </si>
  <si>
    <t>Взривател УДВ-60</t>
  </si>
  <si>
    <t>69</t>
  </si>
  <si>
    <t>350Ф</t>
  </si>
  <si>
    <t>70</t>
  </si>
  <si>
    <t>73</t>
  </si>
  <si>
    <t>74</t>
  </si>
  <si>
    <t>77</t>
  </si>
  <si>
    <t>78</t>
  </si>
  <si>
    <t>80</t>
  </si>
  <si>
    <t>82</t>
  </si>
  <si>
    <t>89</t>
  </si>
  <si>
    <t>I.Записани редове:</t>
  </si>
  <si>
    <t>Се заличават</t>
  </si>
  <si>
    <t>в  Списък № 5 с рег. рег. № 30-10-176/17.06.2024 г. за допълнение и изменение „Списък на  излишните за Българската армия и структурите на пряко подчинение на министъра на отбраната, които не са самостоятелни юридически лица оръжия, боеприпаси, взривни вещества и пиротехнически изделия, подлежащи на снемане от употреба към 01.01.2022 г.“ рег. № 30-10-193/28.03.2022 г.</t>
  </si>
  <si>
    <t>II.Записани редове и количества:</t>
  </si>
  <si>
    <t>УДВ-60</t>
  </si>
  <si>
    <t>III.Записан ред:</t>
  </si>
  <si>
    <t>22700-Костенец</t>
  </si>
  <si>
    <t>22780-Долно Камарци</t>
  </si>
  <si>
    <t>Записаните редове за в.ф. 32830-Асен се заличават, както следва:</t>
  </si>
  <si>
    <t>I. Записан ред</t>
  </si>
  <si>
    <t>II. Записан ред</t>
  </si>
  <si>
    <t>III. Записан ред</t>
  </si>
  <si>
    <t>Инженерни боеприпаси по чл.86, ал.2, т.2, буква "а"</t>
  </si>
  <si>
    <t>Изменя се на ред:</t>
  </si>
  <si>
    <t xml:space="preserve">РАЗДЕЛ II. "ЗА УТИЛИЗАЦИЯ" </t>
  </si>
  <si>
    <t>Б. Боеприпаси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</si>
</sst>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00"/>
    <numFmt numFmtId="165" formatCode="0.0000"/>
    <numFmt numFmtId="166" formatCode="#,##0.0"/>
    <numFmt numFmtId="167" formatCode="0.0"/>
    <numFmt numFmtId="168" formatCode="0.000"/>
    <numFmt numFmtId="169" formatCode="0.00000"/>
  </numFmts>
  <fonts count="42">
    <font>
      <sz val="11"/>
      <color theme="1"/>
      <name val="Times New Roman"/>
      <charset val="13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Helv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Calibri"/>
      <family val="2"/>
      <scheme val="minor"/>
    </font>
    <font>
      <b/>
      <sz val="10"/>
      <name val="Arial"/>
      <family val="2"/>
      <charset val="204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u/>
      <sz val="9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name val="Times New Roman"/>
      <family val="1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Calibri"/>
      <family val="2"/>
    </font>
    <font>
      <b/>
      <sz val="10"/>
      <name val="Calibri"/>
      <family val="2"/>
    </font>
    <font>
      <b/>
      <sz val="10"/>
      <name val="Times New Roman"/>
      <family val="1"/>
    </font>
    <font>
      <b/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b/>
      <sz val="8"/>
      <name val="Arial"/>
      <family val="2"/>
      <charset val="204"/>
    </font>
    <font>
      <sz val="12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2"/>
      <color indexed="10"/>
      <name val="Arial"/>
      <family val="2"/>
      <charset val="204"/>
    </font>
    <font>
      <sz val="11"/>
      <name val="Times New Roman"/>
      <family val="1"/>
      <charset val="204"/>
    </font>
    <font>
      <sz val="11"/>
      <name val="Arial"/>
      <family val="2"/>
      <charset val="204"/>
    </font>
    <font>
      <b/>
      <sz val="13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83">
    <xf numFmtId="0" fontId="0" fillId="0" borderId="0"/>
    <xf numFmtId="0" fontId="13" fillId="0" borderId="0"/>
    <xf numFmtId="0" fontId="7" fillId="0" borderId="0"/>
    <xf numFmtId="0" fontId="7" fillId="0" borderId="0"/>
    <xf numFmtId="0" fontId="9" fillId="0" borderId="0"/>
    <xf numFmtId="0" fontId="11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8" fillId="0" borderId="0"/>
    <xf numFmtId="0" fontId="7" fillId="0" borderId="0"/>
    <xf numFmtId="0" fontId="9" fillId="0" borderId="0"/>
    <xf numFmtId="0" fontId="2" fillId="0" borderId="0"/>
    <xf numFmtId="0" fontId="7" fillId="0" borderId="0"/>
    <xf numFmtId="0" fontId="9" fillId="0" borderId="0"/>
    <xf numFmtId="0" fontId="1" fillId="0" borderId="0"/>
    <xf numFmtId="0" fontId="9" fillId="0" borderId="0"/>
    <xf numFmtId="0" fontId="7" fillId="0" borderId="0"/>
    <xf numFmtId="0" fontId="7" fillId="0" borderId="0"/>
    <xf numFmtId="0" fontId="2" fillId="0" borderId="0"/>
    <xf numFmtId="0" fontId="7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2" fillId="0" borderId="0"/>
    <xf numFmtId="0" fontId="7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11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7" fillId="0" borderId="0"/>
    <xf numFmtId="0" fontId="9" fillId="0" borderId="0"/>
    <xf numFmtId="0" fontId="4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8" fillId="0" borderId="0"/>
    <xf numFmtId="0" fontId="20" fillId="0" borderId="0"/>
    <xf numFmtId="0" fontId="6" fillId="0" borderId="0"/>
    <xf numFmtId="0" fontId="6" fillId="0" borderId="0"/>
    <xf numFmtId="0" fontId="7" fillId="0" borderId="0"/>
  </cellStyleXfs>
  <cellXfs count="430">
    <xf numFmtId="0" fontId="0" fillId="0" borderId="0" xfId="0"/>
    <xf numFmtId="49" fontId="4" fillId="2" borderId="2" xfId="62" applyNumberFormat="1" applyFont="1" applyFill="1" applyBorder="1" applyAlignment="1">
      <alignment horizontal="center" vertical="center"/>
    </xf>
    <xf numFmtId="0" fontId="4" fillId="2" borderId="3" xfId="62" applyNumberFormat="1" applyFont="1" applyFill="1" applyBorder="1" applyAlignment="1">
      <alignment horizontal="center" vertical="center"/>
    </xf>
    <xf numFmtId="3" fontId="4" fillId="2" borderId="2" xfId="67" applyNumberFormat="1" applyFont="1" applyFill="1" applyBorder="1" applyAlignment="1">
      <alignment horizontal="centerContinuous" vertical="center"/>
    </xf>
    <xf numFmtId="49" fontId="4" fillId="2" borderId="6" xfId="62" applyNumberFormat="1" applyFont="1" applyFill="1" applyBorder="1" applyAlignment="1">
      <alignment horizontal="center" vertical="center"/>
    </xf>
    <xf numFmtId="0" fontId="4" fillId="2" borderId="7" xfId="62" applyNumberFormat="1" applyFont="1" applyFill="1" applyBorder="1" applyAlignment="1">
      <alignment horizontal="center" vertical="center"/>
    </xf>
    <xf numFmtId="3" fontId="4" fillId="2" borderId="8" xfId="67" applyNumberFormat="1" applyFont="1" applyFill="1" applyBorder="1" applyAlignment="1">
      <alignment horizontal="centerContinuous" vertical="center"/>
    </xf>
    <xf numFmtId="3" fontId="4" fillId="2" borderId="6" xfId="67" applyNumberFormat="1" applyFont="1" applyFill="1" applyBorder="1" applyAlignment="1">
      <alignment horizontal="centerContinuous" vertical="center"/>
    </xf>
    <xf numFmtId="3" fontId="4" fillId="2" borderId="2" xfId="67" applyNumberFormat="1" applyFont="1" applyFill="1" applyBorder="1" applyAlignment="1">
      <alignment vertical="center"/>
    </xf>
    <xf numFmtId="3" fontId="4" fillId="2" borderId="6" xfId="62" applyNumberFormat="1" applyFont="1" applyFill="1" applyBorder="1" applyAlignment="1">
      <alignment horizontal="center" vertical="center" wrapText="1"/>
    </xf>
    <xf numFmtId="49" fontId="4" fillId="2" borderId="8" xfId="62" applyNumberFormat="1" applyFont="1" applyFill="1" applyBorder="1" applyAlignment="1">
      <alignment horizontal="center" vertical="center"/>
    </xf>
    <xf numFmtId="0" fontId="4" fillId="2" borderId="9" xfId="62" applyNumberFormat="1" applyFont="1" applyFill="1" applyBorder="1" applyAlignment="1">
      <alignment horizontal="center" vertical="center"/>
    </xf>
    <xf numFmtId="3" fontId="4" fillId="2" borderId="8" xfId="62" applyNumberFormat="1" applyFont="1" applyFill="1" applyBorder="1" applyAlignment="1">
      <alignment horizontal="center" vertical="center" wrapText="1"/>
    </xf>
    <xf numFmtId="3" fontId="4" fillId="2" borderId="10" xfId="67" applyNumberFormat="1" applyFont="1" applyFill="1" applyBorder="1" applyAlignment="1">
      <alignment horizontal="centerContinuous" vertical="center"/>
    </xf>
    <xf numFmtId="164" fontId="4" fillId="2" borderId="2" xfId="67" applyNumberFormat="1" applyFont="1" applyFill="1" applyBorder="1" applyAlignment="1">
      <alignment horizontal="centerContinuous" vertical="center"/>
    </xf>
    <xf numFmtId="164" fontId="4" fillId="2" borderId="10" xfId="67" applyNumberFormat="1" applyFont="1" applyFill="1" applyBorder="1" applyAlignment="1">
      <alignment horizontal="centerContinuous" vertical="center"/>
    </xf>
    <xf numFmtId="3" fontId="4" fillId="2" borderId="12" xfId="67" applyNumberFormat="1" applyFont="1" applyFill="1" applyBorder="1" applyAlignment="1">
      <alignment horizontal="centerContinuous" vertical="center"/>
    </xf>
    <xf numFmtId="3" fontId="4" fillId="2" borderId="8" xfId="67" applyNumberFormat="1" applyFont="1" applyFill="1" applyBorder="1" applyAlignment="1">
      <alignment vertical="center"/>
    </xf>
    <xf numFmtId="3" fontId="4" fillId="2" borderId="12" xfId="67" applyNumberFormat="1" applyFont="1" applyFill="1" applyBorder="1" applyAlignment="1">
      <alignment vertical="center"/>
    </xf>
    <xf numFmtId="3" fontId="4" fillId="2" borderId="0" xfId="67" applyNumberFormat="1" applyFont="1" applyFill="1" applyBorder="1" applyAlignment="1">
      <alignment horizontal="centerContinuous" vertical="center"/>
    </xf>
    <xf numFmtId="3" fontId="4" fillId="2" borderId="14" xfId="67" applyNumberFormat="1" applyFont="1" applyFill="1" applyBorder="1" applyAlignment="1">
      <alignment horizontal="centerContinuous" vertical="center"/>
    </xf>
    <xf numFmtId="3" fontId="4" fillId="2" borderId="3" xfId="67" applyNumberFormat="1" applyFont="1" applyFill="1" applyBorder="1" applyAlignment="1">
      <alignment vertical="center"/>
    </xf>
    <xf numFmtId="3" fontId="4" fillId="2" borderId="10" xfId="67" applyNumberFormat="1" applyFont="1" applyFill="1" applyBorder="1" applyAlignment="1">
      <alignment vertical="center"/>
    </xf>
    <xf numFmtId="3" fontId="4" fillId="2" borderId="7" xfId="62" applyNumberFormat="1" applyFont="1" applyFill="1" applyBorder="1" applyAlignment="1">
      <alignment horizontal="center" vertical="center" wrapText="1"/>
    </xf>
    <xf numFmtId="3" fontId="4" fillId="2" borderId="0" xfId="62" applyNumberFormat="1" applyFont="1" applyFill="1" applyBorder="1" applyAlignment="1">
      <alignment horizontal="center" vertical="center" wrapText="1"/>
    </xf>
    <xf numFmtId="3" fontId="4" fillId="2" borderId="9" xfId="62" applyNumberFormat="1" applyFont="1" applyFill="1" applyBorder="1" applyAlignment="1">
      <alignment horizontal="center" vertical="center" wrapText="1"/>
    </xf>
    <xf numFmtId="3" fontId="4" fillId="2" borderId="12" xfId="62" applyNumberFormat="1" applyFont="1" applyFill="1" applyBorder="1" applyAlignment="1">
      <alignment horizontal="center" vertical="center" wrapText="1"/>
    </xf>
    <xf numFmtId="3" fontId="4" fillId="2" borderId="2" xfId="62" applyNumberFormat="1" applyFont="1" applyFill="1" applyBorder="1" applyAlignment="1">
      <alignment horizontal="centerContinuous" vertical="center"/>
    </xf>
    <xf numFmtId="3" fontId="4" fillId="2" borderId="8" xfId="62" applyNumberFormat="1" applyFont="1" applyFill="1" applyBorder="1" applyAlignment="1">
      <alignment horizontal="centerContinuous" vertical="center"/>
    </xf>
    <xf numFmtId="0" fontId="4" fillId="2" borderId="9" xfId="20" applyFont="1" applyFill="1" applyBorder="1" applyAlignment="1">
      <alignment horizontal="center" vertical="center"/>
    </xf>
    <xf numFmtId="0" fontId="4" fillId="2" borderId="13" xfId="20" applyFont="1" applyFill="1" applyBorder="1" applyAlignment="1">
      <alignment horizontal="center" vertical="center"/>
    </xf>
    <xf numFmtId="3" fontId="4" fillId="2" borderId="10" xfId="62" applyNumberFormat="1" applyFont="1" applyFill="1" applyBorder="1" applyAlignment="1">
      <alignment horizontal="centerContinuous" vertical="center"/>
    </xf>
    <xf numFmtId="3" fontId="4" fillId="2" borderId="11" xfId="62" applyNumberFormat="1" applyFont="1" applyFill="1" applyBorder="1" applyAlignment="1">
      <alignment horizontal="centerContinuous" vertical="center"/>
    </xf>
    <xf numFmtId="3" fontId="4" fillId="2" borderId="12" xfId="62" applyNumberFormat="1" applyFont="1" applyFill="1" applyBorder="1" applyAlignment="1">
      <alignment horizontal="centerContinuous" vertical="center"/>
    </xf>
    <xf numFmtId="3" fontId="4" fillId="2" borderId="13" xfId="62" applyNumberFormat="1" applyFont="1" applyFill="1" applyBorder="1" applyAlignment="1">
      <alignment horizontal="centerContinuous" vertical="center"/>
    </xf>
    <xf numFmtId="0" fontId="5" fillId="2" borderId="5" xfId="62" applyNumberFormat="1" applyFont="1" applyFill="1" applyBorder="1" applyAlignment="1">
      <alignment horizontal="center" vertical="center"/>
    </xf>
    <xf numFmtId="0" fontId="5" fillId="2" borderId="9" xfId="69" applyFont="1" applyFill="1" applyBorder="1" applyAlignment="1">
      <alignment horizontal="center" vertical="center"/>
    </xf>
    <xf numFmtId="0" fontId="5" fillId="2" borderId="5" xfId="62" applyNumberFormat="1" applyFont="1" applyFill="1" applyBorder="1" applyAlignment="1">
      <alignment horizontal="center" vertical="center" textRotation="90"/>
    </xf>
    <xf numFmtId="3" fontId="4" fillId="2" borderId="5" xfId="69" applyNumberFormat="1" applyFont="1" applyFill="1" applyBorder="1" applyAlignment="1">
      <alignment horizontal="right" vertical="center"/>
    </xf>
    <xf numFmtId="0" fontId="5" fillId="2" borderId="5" xfId="62" applyNumberFormat="1" applyFont="1" applyFill="1" applyBorder="1" applyAlignment="1">
      <alignment horizontal="right" vertical="center"/>
    </xf>
    <xf numFmtId="2" fontId="5" fillId="2" borderId="5" xfId="62" applyNumberFormat="1" applyFont="1" applyFill="1" applyBorder="1" applyAlignment="1">
      <alignment horizontal="center" vertical="center"/>
    </xf>
    <xf numFmtId="0" fontId="5" fillId="2" borderId="5" xfId="62" applyNumberFormat="1" applyFont="1" applyFill="1" applyBorder="1" applyAlignment="1">
      <alignment vertical="center"/>
    </xf>
    <xf numFmtId="0" fontId="4" fillId="2" borderId="5" xfId="69" applyNumberFormat="1" applyFont="1" applyFill="1" applyBorder="1" applyAlignment="1">
      <alignment horizontal="center" vertical="center"/>
    </xf>
    <xf numFmtId="0" fontId="4" fillId="2" borderId="5" xfId="69" applyFont="1" applyFill="1" applyBorder="1" applyAlignment="1">
      <alignment horizontal="center" vertical="center"/>
    </xf>
    <xf numFmtId="0" fontId="4" fillId="2" borderId="4" xfId="69" applyFont="1" applyFill="1" applyBorder="1" applyAlignment="1">
      <alignment horizontal="center" vertical="center"/>
    </xf>
    <xf numFmtId="0" fontId="5" fillId="2" borderId="5" xfId="69" applyFont="1" applyFill="1" applyBorder="1" applyAlignment="1">
      <alignment horizontal="center" vertical="center"/>
    </xf>
    <xf numFmtId="3" fontId="5" fillId="2" borderId="5" xfId="69" applyNumberFormat="1" applyFont="1" applyFill="1" applyBorder="1" applyAlignment="1">
      <alignment horizontal="right" vertical="center"/>
    </xf>
    <xf numFmtId="0" fontId="4" fillId="2" borderId="1" xfId="69" applyFont="1" applyFill="1" applyBorder="1" applyAlignment="1">
      <alignment horizontal="center" vertical="center"/>
    </xf>
    <xf numFmtId="2" fontId="4" fillId="2" borderId="1" xfId="69" applyNumberFormat="1" applyFont="1" applyFill="1" applyBorder="1" applyAlignment="1">
      <alignment horizontal="center" vertical="center"/>
    </xf>
    <xf numFmtId="0" fontId="5" fillId="2" borderId="5" xfId="69" applyNumberFormat="1" applyFont="1" applyFill="1" applyBorder="1" applyAlignment="1">
      <alignment horizontal="center" vertical="center"/>
    </xf>
    <xf numFmtId="0" fontId="5" fillId="2" borderId="5" xfId="69" applyFont="1" applyFill="1" applyBorder="1" applyAlignment="1">
      <alignment horizontal="right" vertical="center"/>
    </xf>
    <xf numFmtId="0" fontId="5" fillId="2" borderId="4" xfId="69" applyFont="1" applyFill="1" applyBorder="1" applyAlignment="1">
      <alignment horizontal="center" vertical="center"/>
    </xf>
    <xf numFmtId="0" fontId="5" fillId="2" borderId="1" xfId="69" applyFont="1" applyFill="1" applyBorder="1" applyAlignment="1">
      <alignment horizontal="center" vertical="center"/>
    </xf>
    <xf numFmtId="2" fontId="5" fillId="2" borderId="1" xfId="69" applyNumberFormat="1" applyFont="1" applyFill="1" applyBorder="1" applyAlignment="1">
      <alignment horizontal="center" vertical="center"/>
    </xf>
    <xf numFmtId="0" fontId="14" fillId="0" borderId="5" xfId="7" applyFont="1" applyBorder="1" applyAlignment="1">
      <alignment horizontal="center" vertical="center" wrapText="1"/>
    </xf>
    <xf numFmtId="0" fontId="4" fillId="2" borderId="5" xfId="62" applyNumberFormat="1" applyFont="1" applyFill="1" applyBorder="1" applyAlignment="1">
      <alignment horizontal="center" vertical="center"/>
    </xf>
    <xf numFmtId="0" fontId="5" fillId="2" borderId="5" xfId="68" applyFont="1" applyFill="1" applyBorder="1" applyAlignment="1">
      <alignment horizontal="center" vertical="center"/>
    </xf>
    <xf numFmtId="3" fontId="4" fillId="2" borderId="5" xfId="62" applyNumberFormat="1" applyFont="1" applyFill="1" applyBorder="1" applyAlignment="1">
      <alignment horizontal="right" vertical="center"/>
    </xf>
    <xf numFmtId="3" fontId="5" fillId="2" borderId="5" xfId="62" applyNumberFormat="1" applyFont="1" applyFill="1" applyBorder="1" applyAlignment="1">
      <alignment horizontal="right" vertical="center"/>
    </xf>
    <xf numFmtId="0" fontId="21" fillId="2" borderId="5" xfId="11" applyFont="1" applyFill="1" applyBorder="1" applyAlignment="1">
      <alignment horizontal="center" vertical="center" wrapText="1"/>
    </xf>
    <xf numFmtId="0" fontId="22" fillId="2" borderId="5" xfId="69" applyFont="1" applyFill="1" applyBorder="1" applyAlignment="1">
      <alignment horizontal="center" vertical="center"/>
    </xf>
    <xf numFmtId="0" fontId="4" fillId="2" borderId="1" xfId="62" applyNumberFormat="1" applyFont="1" applyFill="1" applyBorder="1" applyAlignment="1">
      <alignment horizontal="center" vertical="center"/>
    </xf>
    <xf numFmtId="0" fontId="4" fillId="2" borderId="8" xfId="62" applyNumberFormat="1" applyFont="1" applyFill="1" applyBorder="1" applyAlignment="1">
      <alignment horizontal="center" vertical="center"/>
    </xf>
    <xf numFmtId="0" fontId="4" fillId="2" borderId="4" xfId="62" applyNumberFormat="1" applyFont="1" applyFill="1" applyBorder="1" applyAlignment="1">
      <alignment horizontal="center" vertical="center"/>
    </xf>
    <xf numFmtId="49" fontId="4" fillId="2" borderId="5" xfId="68" applyNumberFormat="1" applyFont="1" applyFill="1" applyBorder="1" applyAlignment="1">
      <alignment horizontal="center" vertical="center"/>
    </xf>
    <xf numFmtId="0" fontId="5" fillId="3" borderId="5" xfId="68" applyFont="1" applyFill="1" applyBorder="1" applyAlignment="1">
      <alignment horizontal="left" vertical="center"/>
    </xf>
    <xf numFmtId="0" fontId="4" fillId="2" borderId="5" xfId="68" applyNumberFormat="1" applyFont="1" applyFill="1" applyBorder="1" applyAlignment="1">
      <alignment horizontal="center" vertical="center"/>
    </xf>
    <xf numFmtId="1" fontId="4" fillId="2" borderId="5" xfId="68" applyNumberFormat="1" applyFont="1" applyFill="1" applyBorder="1" applyAlignment="1">
      <alignment horizontal="center" vertical="center"/>
    </xf>
    <xf numFmtId="1" fontId="4" fillId="2" borderId="5" xfId="62" applyNumberFormat="1" applyFont="1" applyFill="1" applyBorder="1" applyAlignment="1">
      <alignment horizontal="center" vertical="center"/>
    </xf>
    <xf numFmtId="2" fontId="4" fillId="2" borderId="5" xfId="62" applyNumberFormat="1" applyFont="1" applyFill="1" applyBorder="1" applyAlignment="1">
      <alignment horizontal="center" vertical="center"/>
    </xf>
    <xf numFmtId="2" fontId="4" fillId="2" borderId="5" xfId="69" applyNumberFormat="1" applyFont="1" applyFill="1" applyBorder="1" applyAlignment="1">
      <alignment horizontal="center" vertical="center"/>
    </xf>
    <xf numFmtId="0" fontId="4" fillId="2" borderId="5" xfId="68" applyFont="1" applyFill="1" applyBorder="1" applyAlignment="1">
      <alignment horizontal="center" vertical="center"/>
    </xf>
    <xf numFmtId="0" fontId="4" fillId="2" borderId="5" xfId="68" applyFont="1" applyFill="1" applyBorder="1" applyAlignment="1">
      <alignment vertical="center"/>
    </xf>
    <xf numFmtId="2" fontId="4" fillId="2" borderId="5" xfId="68" applyNumberFormat="1" applyFont="1" applyFill="1" applyBorder="1" applyAlignment="1">
      <alignment horizontal="center" vertical="center"/>
    </xf>
    <xf numFmtId="49" fontId="5" fillId="2" borderId="5" xfId="62" applyNumberFormat="1" applyFont="1" applyFill="1" applyBorder="1" applyAlignment="1">
      <alignment horizontal="center" vertical="center"/>
    </xf>
    <xf numFmtId="0" fontId="5" fillId="2" borderId="5" xfId="20" applyFont="1" applyFill="1" applyBorder="1" applyAlignment="1">
      <alignment horizontal="center" vertical="center"/>
    </xf>
    <xf numFmtId="3" fontId="5" fillId="2" borderId="5" xfId="20" applyNumberFormat="1" applyFont="1" applyFill="1" applyBorder="1" applyAlignment="1">
      <alignment horizontal="center" vertical="center"/>
    </xf>
    <xf numFmtId="3" fontId="5" fillId="2" borderId="5" xfId="62" applyNumberFormat="1" applyFont="1" applyFill="1" applyBorder="1" applyAlignment="1">
      <alignment horizontal="center" vertical="center"/>
    </xf>
    <xf numFmtId="3" fontId="5" fillId="2" borderId="5" xfId="69" applyNumberFormat="1" applyFont="1" applyFill="1" applyBorder="1" applyAlignment="1">
      <alignment horizontal="center" vertical="center"/>
    </xf>
    <xf numFmtId="3" fontId="5" fillId="2" borderId="5" xfId="68" applyNumberFormat="1" applyFont="1" applyFill="1" applyBorder="1" applyAlignment="1">
      <alignment horizontal="center" vertical="center"/>
    </xf>
    <xf numFmtId="2" fontId="5" fillId="2" borderId="5" xfId="69" applyNumberFormat="1" applyFont="1" applyFill="1" applyBorder="1" applyAlignment="1">
      <alignment horizontal="center" vertical="center"/>
    </xf>
    <xf numFmtId="0" fontId="3" fillId="2" borderId="0" xfId="20" applyFont="1" applyFill="1"/>
    <xf numFmtId="0" fontId="5" fillId="2" borderId="5" xfId="20" applyFont="1" applyFill="1" applyBorder="1" applyAlignment="1">
      <alignment horizontal="right" vertical="center"/>
    </xf>
    <xf numFmtId="2" fontId="5" fillId="2" borderId="5" xfId="20" applyNumberFormat="1" applyFont="1" applyFill="1" applyBorder="1" applyAlignment="1">
      <alignment horizontal="center" vertical="center"/>
    </xf>
    <xf numFmtId="0" fontId="17" fillId="2" borderId="0" xfId="20" applyFont="1" applyFill="1"/>
    <xf numFmtId="0" fontId="5" fillId="2" borderId="5" xfId="69" applyFont="1" applyFill="1" applyBorder="1" applyAlignment="1">
      <alignment vertical="center"/>
    </xf>
    <xf numFmtId="0" fontId="5" fillId="2" borderId="5" xfId="62" applyNumberFormat="1" applyFont="1" applyFill="1" applyBorder="1" applyAlignment="1">
      <alignment horizontal="center" vertical="center" wrapText="1"/>
    </xf>
    <xf numFmtId="3" fontId="5" fillId="2" borderId="5" xfId="20" applyNumberFormat="1" applyFont="1" applyFill="1" applyBorder="1" applyAlignment="1">
      <alignment horizontal="right" vertical="center"/>
    </xf>
    <xf numFmtId="0" fontId="16" fillId="2" borderId="5" xfId="20" applyFont="1" applyFill="1" applyBorder="1" applyAlignment="1">
      <alignment vertical="center"/>
    </xf>
    <xf numFmtId="0" fontId="5" fillId="2" borderId="3" xfId="69" applyFont="1" applyFill="1" applyBorder="1" applyAlignment="1">
      <alignment vertical="center"/>
    </xf>
    <xf numFmtId="0" fontId="5" fillId="2" borderId="3" xfId="69" applyFont="1" applyFill="1" applyBorder="1" applyAlignment="1">
      <alignment horizontal="center" vertical="center"/>
    </xf>
    <xf numFmtId="3" fontId="5" fillId="2" borderId="4" xfId="69" applyNumberFormat="1" applyFont="1" applyFill="1" applyBorder="1" applyAlignment="1">
      <alignment horizontal="right" vertical="center"/>
    </xf>
    <xf numFmtId="0" fontId="4" fillId="2" borderId="0" xfId="68" applyFont="1" applyFill="1" applyAlignment="1">
      <alignment vertical="center"/>
    </xf>
    <xf numFmtId="0" fontId="4" fillId="2" borderId="9" xfId="69" applyFont="1" applyFill="1" applyBorder="1" applyAlignment="1">
      <alignment horizontal="center" vertical="center"/>
    </xf>
    <xf numFmtId="0" fontId="5" fillId="2" borderId="1" xfId="20" applyFont="1" applyFill="1" applyBorder="1" applyAlignment="1">
      <alignment horizontal="center" vertical="center"/>
    </xf>
    <xf numFmtId="0" fontId="19" fillId="2" borderId="5" xfId="20" applyFont="1" applyFill="1" applyBorder="1"/>
    <xf numFmtId="0" fontId="15" fillId="2" borderId="0" xfId="20" applyFont="1" applyFill="1"/>
    <xf numFmtId="0" fontId="15" fillId="2" borderId="5" xfId="20" applyFont="1" applyFill="1" applyBorder="1"/>
    <xf numFmtId="0" fontId="4" fillId="2" borderId="5" xfId="69" applyFont="1" applyFill="1" applyBorder="1" applyAlignment="1">
      <alignment horizontal="left" vertical="center"/>
    </xf>
    <xf numFmtId="0" fontId="4" fillId="2" borderId="5" xfId="20" applyNumberFormat="1" applyFont="1" applyFill="1" applyBorder="1" applyAlignment="1">
      <alignment horizontal="center" vertical="center"/>
    </xf>
    <xf numFmtId="0" fontId="3" fillId="2" borderId="5" xfId="20" applyFont="1" applyFill="1" applyBorder="1"/>
    <xf numFmtId="168" fontId="4" fillId="2" borderId="10" xfId="67" applyNumberFormat="1" applyFont="1" applyFill="1" applyBorder="1" applyAlignment="1">
      <alignment horizontal="centerContinuous" vertical="center"/>
    </xf>
    <xf numFmtId="168" fontId="4" fillId="2" borderId="11" xfId="67" applyNumberFormat="1" applyFont="1" applyFill="1" applyBorder="1" applyAlignment="1">
      <alignment horizontal="centerContinuous" vertical="center"/>
    </xf>
    <xf numFmtId="168" fontId="4" fillId="2" borderId="0" xfId="62" applyNumberFormat="1" applyFont="1" applyFill="1" applyBorder="1" applyAlignment="1">
      <alignment vertical="center"/>
    </xf>
    <xf numFmtId="168" fontId="5" fillId="2" borderId="14" xfId="62" applyNumberFormat="1" applyFont="1" applyFill="1" applyBorder="1" applyAlignment="1">
      <alignment vertical="center"/>
    </xf>
    <xf numFmtId="168" fontId="4" fillId="2" borderId="3" xfId="20" applyNumberFormat="1" applyFont="1" applyFill="1" applyBorder="1" applyAlignment="1">
      <alignment horizontal="center" vertical="center"/>
    </xf>
    <xf numFmtId="168" fontId="4" fillId="2" borderId="11" xfId="20" applyNumberFormat="1" applyFont="1" applyFill="1" applyBorder="1" applyAlignment="1">
      <alignment horizontal="center" vertical="center"/>
    </xf>
    <xf numFmtId="168" fontId="4" fillId="2" borderId="7" xfId="20" applyNumberFormat="1" applyFont="1" applyFill="1" applyBorder="1" applyAlignment="1">
      <alignment horizontal="center" vertical="center"/>
    </xf>
    <xf numFmtId="168" fontId="4" fillId="2" borderId="14" xfId="20" applyNumberFormat="1" applyFont="1" applyFill="1" applyBorder="1" applyAlignment="1">
      <alignment horizontal="center" vertical="center"/>
    </xf>
    <xf numFmtId="168" fontId="4" fillId="2" borderId="9" xfId="20" applyNumberFormat="1" applyFont="1" applyFill="1" applyBorder="1" applyAlignment="1">
      <alignment horizontal="center" vertical="center"/>
    </xf>
    <xf numFmtId="168" fontId="4" fillId="2" borderId="13" xfId="20" applyNumberFormat="1" applyFont="1" applyFill="1" applyBorder="1" applyAlignment="1">
      <alignment horizontal="center" vertical="center"/>
    </xf>
    <xf numFmtId="168" fontId="4" fillId="2" borderId="5" xfId="62" applyNumberFormat="1" applyFont="1" applyFill="1" applyBorder="1" applyAlignment="1">
      <alignment horizontal="center" vertical="center"/>
    </xf>
    <xf numFmtId="168" fontId="4" fillId="2" borderId="1" xfId="62" applyNumberFormat="1" applyFont="1" applyFill="1" applyBorder="1" applyAlignment="1">
      <alignment horizontal="center" vertical="center"/>
    </xf>
    <xf numFmtId="168" fontId="4" fillId="2" borderId="5" xfId="69" applyNumberFormat="1" applyFont="1" applyFill="1" applyBorder="1" applyAlignment="1">
      <alignment horizontal="center" vertical="center"/>
    </xf>
    <xf numFmtId="168" fontId="5" fillId="2" borderId="5" xfId="69" applyNumberFormat="1" applyFont="1" applyFill="1" applyBorder="1" applyAlignment="1">
      <alignment horizontal="center" vertical="center"/>
    </xf>
    <xf numFmtId="168" fontId="5" fillId="2" borderId="5" xfId="69" applyNumberFormat="1" applyFont="1" applyFill="1" applyBorder="1" applyAlignment="1">
      <alignment horizontal="right" vertical="center"/>
    </xf>
    <xf numFmtId="168" fontId="4" fillId="2" borderId="5" xfId="69" applyNumberFormat="1" applyFont="1" applyFill="1" applyBorder="1" applyAlignment="1">
      <alignment horizontal="right" vertical="center"/>
    </xf>
    <xf numFmtId="168" fontId="5" fillId="2" borderId="4" xfId="69" applyNumberFormat="1" applyFont="1" applyFill="1" applyBorder="1" applyAlignment="1">
      <alignment horizontal="right" vertical="center"/>
    </xf>
    <xf numFmtId="168" fontId="15" fillId="2" borderId="5" xfId="20" applyNumberFormat="1" applyFont="1" applyFill="1" applyBorder="1"/>
    <xf numFmtId="168" fontId="15" fillId="2" borderId="0" xfId="20" applyNumberFormat="1" applyFont="1" applyFill="1"/>
    <xf numFmtId="0" fontId="5" fillId="2" borderId="5" xfId="62" applyNumberFormat="1" applyFont="1" applyFill="1" applyBorder="1" applyAlignment="1">
      <alignment horizontal="left" vertical="center"/>
    </xf>
    <xf numFmtId="0" fontId="5" fillId="2" borderId="5" xfId="68" applyFont="1" applyFill="1" applyBorder="1" applyAlignment="1">
      <alignment horizontal="center" vertical="center" wrapText="1"/>
    </xf>
    <xf numFmtId="168" fontId="4" fillId="2" borderId="5" xfId="68" applyNumberFormat="1" applyFont="1" applyFill="1" applyBorder="1" applyAlignment="1">
      <alignment horizontal="center" vertical="center"/>
    </xf>
    <xf numFmtId="168" fontId="4" fillId="2" borderId="5" xfId="69" applyNumberFormat="1" applyFont="1" applyFill="1" applyBorder="1" applyAlignment="1">
      <alignment horizontal="center"/>
    </xf>
    <xf numFmtId="0" fontId="5" fillId="2" borderId="9" xfId="62" applyNumberFormat="1" applyFont="1" applyFill="1" applyBorder="1" applyAlignment="1">
      <alignment horizontal="center" vertical="center"/>
    </xf>
    <xf numFmtId="0" fontId="5" fillId="2" borderId="5" xfId="68" applyFont="1" applyFill="1" applyBorder="1" applyAlignment="1">
      <alignment horizontal="left" vertical="center"/>
    </xf>
    <xf numFmtId="0" fontId="4" fillId="2" borderId="1" xfId="69" applyFont="1" applyFill="1" applyBorder="1" applyAlignment="1">
      <alignment vertical="center"/>
    </xf>
    <xf numFmtId="0" fontId="4" fillId="2" borderId="5" xfId="20" applyFont="1" applyFill="1" applyBorder="1" applyAlignment="1">
      <alignment horizontal="justify" vertical="center"/>
    </xf>
    <xf numFmtId="0" fontId="4" fillId="2" borderId="5" xfId="20" applyFont="1" applyFill="1" applyBorder="1" applyAlignment="1">
      <alignment horizontal="center" vertical="center"/>
    </xf>
    <xf numFmtId="3" fontId="4" fillId="2" borderId="5" xfId="20" applyNumberFormat="1" applyFont="1" applyFill="1" applyBorder="1" applyAlignment="1">
      <alignment horizontal="right" vertical="center"/>
    </xf>
    <xf numFmtId="0" fontId="4" fillId="2" borderId="5" xfId="62" applyNumberFormat="1" applyFont="1" applyFill="1" applyBorder="1" applyAlignment="1">
      <alignment horizontal="right" vertical="center"/>
    </xf>
    <xf numFmtId="0" fontId="4" fillId="2" borderId="5" xfId="62" applyNumberFormat="1" applyFont="1" applyFill="1" applyBorder="1" applyAlignment="1">
      <alignment vertical="center"/>
    </xf>
    <xf numFmtId="0" fontId="5" fillId="2" borderId="1" xfId="69" applyFont="1" applyFill="1" applyBorder="1" applyAlignment="1">
      <alignment vertical="center"/>
    </xf>
    <xf numFmtId="0" fontId="7" fillId="2" borderId="5" xfId="20" applyFont="1" applyFill="1" applyBorder="1" applyAlignment="1">
      <alignment vertical="center"/>
    </xf>
    <xf numFmtId="0" fontId="4" fillId="2" borderId="5" xfId="69" applyFont="1" applyFill="1" applyBorder="1" applyAlignment="1">
      <alignment vertical="center"/>
    </xf>
    <xf numFmtId="2" fontId="4" fillId="2" borderId="5" xfId="20" applyNumberFormat="1" applyFont="1" applyFill="1" applyBorder="1" applyAlignment="1">
      <alignment horizontal="center" vertical="center"/>
    </xf>
    <xf numFmtId="0" fontId="5" fillId="2" borderId="5" xfId="20" applyFont="1" applyFill="1" applyBorder="1" applyAlignment="1">
      <alignment vertical="center"/>
    </xf>
    <xf numFmtId="0" fontId="4" fillId="2" borderId="5" xfId="20" applyFont="1" applyFill="1" applyBorder="1" applyAlignment="1">
      <alignment horizontal="left" vertical="center"/>
    </xf>
    <xf numFmtId="0" fontId="24" fillId="2" borderId="5" xfId="69" applyFont="1" applyFill="1" applyBorder="1" applyAlignment="1">
      <alignment horizontal="center" vertical="center"/>
    </xf>
    <xf numFmtId="0" fontId="4" fillId="2" borderId="5" xfId="20" applyFont="1" applyFill="1" applyBorder="1" applyAlignment="1">
      <alignment horizontal="right" vertical="center"/>
    </xf>
    <xf numFmtId="0" fontId="4" fillId="2" borderId="5" xfId="20" applyFont="1" applyFill="1" applyBorder="1" applyAlignment="1">
      <alignment vertical="center"/>
    </xf>
    <xf numFmtId="0" fontId="25" fillId="2" borderId="5" xfId="69" applyFont="1" applyFill="1" applyBorder="1" applyAlignment="1">
      <alignment horizontal="center" vertical="center"/>
    </xf>
    <xf numFmtId="0" fontId="4" fillId="2" borderId="5" xfId="63" applyFont="1" applyFill="1" applyBorder="1" applyAlignment="1">
      <alignment horizontal="center" vertical="center"/>
    </xf>
    <xf numFmtId="0" fontId="4" fillId="2" borderId="5" xfId="68" applyFont="1" applyFill="1" applyBorder="1" applyAlignment="1">
      <alignment horizontal="center" vertical="center" wrapText="1"/>
    </xf>
    <xf numFmtId="0" fontId="4" fillId="2" borderId="5" xfId="63" applyNumberFormat="1" applyFont="1" applyFill="1" applyBorder="1" applyAlignment="1">
      <alignment horizontal="center" vertical="center"/>
    </xf>
    <xf numFmtId="49" fontId="4" fillId="2" borderId="5" xfId="63" applyNumberFormat="1" applyFont="1" applyFill="1" applyBorder="1" applyAlignment="1">
      <alignment horizontal="center" vertical="center"/>
    </xf>
    <xf numFmtId="0" fontId="4" fillId="2" borderId="5" xfId="80" applyFont="1" applyFill="1" applyBorder="1" applyAlignment="1">
      <alignment horizontal="center" vertical="center" wrapText="1"/>
    </xf>
    <xf numFmtId="0" fontId="4" fillId="2" borderId="5" xfId="63" applyFont="1" applyFill="1" applyBorder="1" applyAlignment="1">
      <alignment vertical="center"/>
    </xf>
    <xf numFmtId="3" fontId="4" fillId="2" borderId="5" xfId="68" applyNumberFormat="1" applyFont="1" applyFill="1" applyBorder="1" applyAlignment="1">
      <alignment horizontal="right" vertical="center"/>
    </xf>
    <xf numFmtId="168" fontId="4" fillId="2" borderId="5" xfId="62" applyNumberFormat="1" applyFont="1" applyFill="1" applyBorder="1" applyAlignment="1">
      <alignment vertical="center"/>
    </xf>
    <xf numFmtId="0" fontId="26" fillId="2" borderId="0" xfId="63" applyFont="1" applyFill="1" applyAlignment="1">
      <alignment vertical="center"/>
    </xf>
    <xf numFmtId="0" fontId="5" fillId="2" borderId="5" xfId="63" applyFont="1" applyFill="1" applyBorder="1" applyAlignment="1">
      <alignment horizontal="center" vertical="center"/>
    </xf>
    <xf numFmtId="49" fontId="5" fillId="2" borderId="5" xfId="63" applyNumberFormat="1" applyFont="1" applyFill="1" applyBorder="1" applyAlignment="1">
      <alignment horizontal="right" vertical="center" wrapText="1"/>
    </xf>
    <xf numFmtId="49" fontId="5" fillId="2" borderId="5" xfId="63" applyNumberFormat="1" applyFont="1" applyFill="1" applyBorder="1" applyAlignment="1">
      <alignment horizontal="center" vertical="center"/>
    </xf>
    <xf numFmtId="0" fontId="5" fillId="2" borderId="5" xfId="63" applyNumberFormat="1" applyFont="1" applyFill="1" applyBorder="1" applyAlignment="1">
      <alignment horizontal="center" vertical="center"/>
    </xf>
    <xf numFmtId="0" fontId="5" fillId="2" borderId="5" xfId="80" applyFont="1" applyFill="1" applyBorder="1" applyAlignment="1">
      <alignment horizontal="center" vertical="center" wrapText="1"/>
    </xf>
    <xf numFmtId="0" fontId="5" fillId="2" borderId="5" xfId="63" applyFont="1" applyFill="1" applyBorder="1" applyAlignment="1">
      <alignment vertical="center"/>
    </xf>
    <xf numFmtId="3" fontId="5" fillId="2" borderId="5" xfId="68" applyNumberFormat="1" applyFont="1" applyFill="1" applyBorder="1" applyAlignment="1">
      <alignment horizontal="right" vertical="center"/>
    </xf>
    <xf numFmtId="168" fontId="5" fillId="2" borderId="5" xfId="62" applyNumberFormat="1" applyFont="1" applyFill="1" applyBorder="1" applyAlignment="1">
      <alignment vertical="center"/>
    </xf>
    <xf numFmtId="2" fontId="5" fillId="2" borderId="5" xfId="63" applyNumberFormat="1" applyFont="1" applyFill="1" applyBorder="1" applyAlignment="1">
      <alignment horizontal="center" vertical="center"/>
    </xf>
    <xf numFmtId="0" fontId="27" fillId="2" borderId="0" xfId="63" applyFont="1" applyFill="1" applyAlignment="1">
      <alignment vertical="center"/>
    </xf>
    <xf numFmtId="49" fontId="4" fillId="2" borderId="5" xfId="20" applyNumberFormat="1" applyFont="1" applyFill="1" applyBorder="1" applyAlignment="1">
      <alignment horizontal="center" vertical="center"/>
    </xf>
    <xf numFmtId="0" fontId="4" fillId="2" borderId="9" xfId="69" applyFont="1" applyFill="1" applyBorder="1" applyAlignment="1">
      <alignment vertical="center"/>
    </xf>
    <xf numFmtId="168" fontId="5" fillId="2" borderId="5" xfId="20" applyNumberFormat="1" applyFont="1" applyFill="1" applyBorder="1" applyAlignment="1">
      <alignment horizontal="right" vertical="center"/>
    </xf>
    <xf numFmtId="0" fontId="25" fillId="2" borderId="5" xfId="20" applyFont="1" applyFill="1" applyBorder="1" applyAlignment="1">
      <alignment horizontal="center" vertical="center"/>
    </xf>
    <xf numFmtId="0" fontId="4" fillId="2" borderId="5" xfId="29" applyFont="1" applyFill="1" applyBorder="1" applyAlignment="1">
      <alignment horizontal="center" vertical="center"/>
    </xf>
    <xf numFmtId="49" fontId="4" fillId="2" borderId="5" xfId="29" applyNumberFormat="1" applyFont="1" applyFill="1" applyBorder="1" applyAlignment="1">
      <alignment horizontal="center" vertical="center"/>
    </xf>
    <xf numFmtId="3" fontId="4" fillId="2" borderId="5" xfId="29" applyNumberFormat="1" applyFont="1" applyFill="1" applyBorder="1" applyAlignment="1">
      <alignment horizontal="right" vertical="center"/>
    </xf>
    <xf numFmtId="3" fontId="4" fillId="2" borderId="5" xfId="29" applyNumberFormat="1" applyFont="1" applyFill="1" applyBorder="1" applyAlignment="1">
      <alignment horizontal="right" vertical="center" wrapText="1"/>
    </xf>
    <xf numFmtId="0" fontId="5" fillId="2" borderId="5" xfId="29" applyFont="1" applyFill="1" applyBorder="1" applyAlignment="1">
      <alignment horizontal="center" vertical="center"/>
    </xf>
    <xf numFmtId="2" fontId="5" fillId="2" borderId="5" xfId="29" applyNumberFormat="1" applyFont="1" applyFill="1" applyBorder="1" applyAlignment="1">
      <alignment horizontal="center" vertical="center"/>
    </xf>
    <xf numFmtId="0" fontId="5" fillId="2" borderId="1" xfId="20" applyFont="1" applyFill="1" applyBorder="1" applyAlignment="1">
      <alignment vertical="center"/>
    </xf>
    <xf numFmtId="0" fontId="5" fillId="2" borderId="5" xfId="29" applyFont="1" applyFill="1" applyBorder="1" applyAlignment="1">
      <alignment horizontal="right" vertical="center"/>
    </xf>
    <xf numFmtId="49" fontId="5" fillId="2" borderId="5" xfId="29" applyNumberFormat="1" applyFont="1" applyFill="1" applyBorder="1" applyAlignment="1">
      <alignment horizontal="center" vertical="center" wrapText="1"/>
    </xf>
    <xf numFmtId="49" fontId="5" fillId="2" borderId="5" xfId="29" applyNumberFormat="1" applyFont="1" applyFill="1" applyBorder="1" applyAlignment="1">
      <alignment horizontal="center" vertical="center"/>
    </xf>
    <xf numFmtId="3" fontId="5" fillId="2" borderId="5" xfId="29" applyNumberFormat="1" applyFont="1" applyFill="1" applyBorder="1" applyAlignment="1">
      <alignment horizontal="right" vertical="center" wrapText="1"/>
    </xf>
    <xf numFmtId="3" fontId="5" fillId="2" borderId="5" xfId="29" applyNumberFormat="1" applyFont="1" applyFill="1" applyBorder="1" applyAlignment="1">
      <alignment horizontal="right" vertical="center"/>
    </xf>
    <xf numFmtId="0" fontId="4" fillId="2" borderId="1" xfId="20" applyFont="1" applyFill="1" applyBorder="1" applyAlignment="1">
      <alignment horizontal="center" vertical="center"/>
    </xf>
    <xf numFmtId="49" fontId="4" fillId="2" borderId="5" xfId="62" applyNumberFormat="1" applyFont="1" applyFill="1" applyBorder="1" applyAlignment="1">
      <alignment horizontal="center" vertical="center"/>
    </xf>
    <xf numFmtId="0" fontId="23" fillId="2" borderId="5" xfId="20" applyNumberFormat="1" applyFont="1" applyFill="1" applyBorder="1" applyAlignment="1">
      <alignment horizontal="center" vertical="center"/>
    </xf>
    <xf numFmtId="49" fontId="23" fillId="2" borderId="5" xfId="20" applyNumberFormat="1" applyFont="1" applyFill="1" applyBorder="1" applyAlignment="1">
      <alignment horizontal="center" vertical="center"/>
    </xf>
    <xf numFmtId="0" fontId="4" fillId="2" borderId="1" xfId="20" applyFont="1" applyFill="1" applyBorder="1" applyAlignment="1">
      <alignment vertical="center"/>
    </xf>
    <xf numFmtId="3" fontId="4" fillId="2" borderId="9" xfId="20" applyNumberFormat="1" applyFont="1" applyFill="1" applyBorder="1" applyAlignment="1">
      <alignment horizontal="right" vertical="center"/>
    </xf>
    <xf numFmtId="0" fontId="4" fillId="2" borderId="5" xfId="62" applyNumberFormat="1" applyFont="1" applyFill="1" applyBorder="1" applyAlignment="1">
      <alignment horizontal="center" vertical="center" wrapText="1"/>
    </xf>
    <xf numFmtId="2" fontId="4" fillId="2" borderId="5" xfId="62" applyNumberFormat="1" applyFont="1" applyFill="1" applyBorder="1" applyAlignment="1">
      <alignment horizontal="center" vertical="center" wrapText="1"/>
    </xf>
    <xf numFmtId="0" fontId="5" fillId="2" borderId="5" xfId="20" applyNumberFormat="1" applyFont="1" applyFill="1" applyBorder="1" applyAlignment="1">
      <alignment horizontal="center" vertical="center"/>
    </xf>
    <xf numFmtId="0" fontId="5" fillId="2" borderId="4" xfId="20" applyFont="1" applyFill="1" applyBorder="1" applyAlignment="1">
      <alignment horizontal="center" vertical="center"/>
    </xf>
    <xf numFmtId="2" fontId="5" fillId="2" borderId="5" xfId="62" applyNumberFormat="1" applyFont="1" applyFill="1" applyBorder="1" applyAlignment="1">
      <alignment horizontal="center" vertical="center" wrapText="1"/>
    </xf>
    <xf numFmtId="0" fontId="16" fillId="2" borderId="5" xfId="15" applyFont="1" applyFill="1" applyBorder="1" applyAlignment="1">
      <alignment vertical="center"/>
    </xf>
    <xf numFmtId="0" fontId="4" fillId="2" borderId="5" xfId="15" applyFont="1" applyFill="1" applyBorder="1" applyAlignment="1">
      <alignment horizontal="center" vertical="center"/>
    </xf>
    <xf numFmtId="3" fontId="4" fillId="2" borderId="5" xfId="15" applyNumberFormat="1" applyFont="1" applyFill="1" applyBorder="1" applyAlignment="1">
      <alignment horizontal="right" vertical="center"/>
    </xf>
    <xf numFmtId="0" fontId="5" fillId="2" borderId="5" xfId="15" applyFont="1" applyFill="1" applyBorder="1" applyAlignment="1">
      <alignment horizontal="right" vertical="center"/>
    </xf>
    <xf numFmtId="0" fontId="5" fillId="2" borderId="5" xfId="15" applyFont="1" applyFill="1" applyBorder="1" applyAlignment="1">
      <alignment horizontal="center" vertical="center"/>
    </xf>
    <xf numFmtId="3" fontId="5" fillId="2" borderId="5" xfId="15" applyNumberFormat="1" applyFont="1" applyFill="1" applyBorder="1" applyAlignment="1">
      <alignment horizontal="right" vertical="center"/>
    </xf>
    <xf numFmtId="168" fontId="5" fillId="2" borderId="5" xfId="15" applyNumberFormat="1" applyFont="1" applyFill="1" applyBorder="1" applyAlignment="1">
      <alignment horizontal="right" vertical="center"/>
    </xf>
    <xf numFmtId="3" fontId="4" fillId="2" borderId="4" xfId="69" applyNumberFormat="1" applyFont="1" applyFill="1" applyBorder="1" applyAlignment="1">
      <alignment horizontal="right" vertical="center"/>
    </xf>
    <xf numFmtId="0" fontId="4" fillId="2" borderId="5" xfId="81" applyNumberFormat="1" applyFont="1" applyFill="1" applyBorder="1" applyAlignment="1">
      <alignment horizontal="center" vertical="center"/>
    </xf>
    <xf numFmtId="0" fontId="4" fillId="2" borderId="1" xfId="81" applyFont="1" applyFill="1" applyBorder="1" applyAlignment="1">
      <alignment vertical="center"/>
    </xf>
    <xf numFmtId="0" fontId="4" fillId="2" borderId="5" xfId="81" applyFont="1" applyFill="1" applyBorder="1" applyAlignment="1">
      <alignment horizontal="left" vertical="center"/>
    </xf>
    <xf numFmtId="0" fontId="4" fillId="2" borderId="4" xfId="81" applyFont="1" applyFill="1" applyBorder="1" applyAlignment="1">
      <alignment horizontal="center" vertical="center"/>
    </xf>
    <xf numFmtId="0" fontId="4" fillId="2" borderId="5" xfId="81" applyFont="1" applyFill="1" applyBorder="1" applyAlignment="1">
      <alignment horizontal="center" vertical="center"/>
    </xf>
    <xf numFmtId="3" fontId="4" fillId="2" borderId="5" xfId="81" applyNumberFormat="1" applyFont="1" applyFill="1" applyBorder="1" applyAlignment="1">
      <alignment horizontal="right" vertical="center"/>
    </xf>
    <xf numFmtId="0" fontId="23" fillId="2" borderId="5" xfId="62" applyNumberFormat="1" applyFont="1" applyFill="1" applyBorder="1" applyAlignment="1">
      <alignment horizontal="center" vertical="center" wrapText="1"/>
    </xf>
    <xf numFmtId="0" fontId="28" fillId="2" borderId="5" xfId="62" applyNumberFormat="1" applyFont="1" applyFill="1" applyBorder="1" applyAlignment="1">
      <alignment vertical="center"/>
    </xf>
    <xf numFmtId="0" fontId="5" fillId="2" borderId="5" xfId="81" applyNumberFormat="1" applyFont="1" applyFill="1" applyBorder="1" applyAlignment="1">
      <alignment horizontal="center" vertical="center"/>
    </xf>
    <xf numFmtId="0" fontId="5" fillId="2" borderId="1" xfId="81" applyFont="1" applyFill="1" applyBorder="1" applyAlignment="1">
      <alignment vertical="center"/>
    </xf>
    <xf numFmtId="0" fontId="5" fillId="2" borderId="9" xfId="81" applyFont="1" applyFill="1" applyBorder="1" applyAlignment="1">
      <alignment horizontal="right" vertical="center"/>
    </xf>
    <xf numFmtId="0" fontId="5" fillId="2" borderId="4" xfId="81" applyFont="1" applyFill="1" applyBorder="1" applyAlignment="1">
      <alignment horizontal="center" vertical="center"/>
    </xf>
    <xf numFmtId="0" fontId="5" fillId="2" borderId="5" xfId="81" applyFont="1" applyFill="1" applyBorder="1" applyAlignment="1">
      <alignment horizontal="center" vertical="center"/>
    </xf>
    <xf numFmtId="3" fontId="5" fillId="2" borderId="5" xfId="81" applyNumberFormat="1" applyFont="1" applyFill="1" applyBorder="1" applyAlignment="1">
      <alignment horizontal="right" vertical="center"/>
    </xf>
    <xf numFmtId="0" fontId="4" fillId="2" borderId="5" xfId="29" applyFont="1" applyFill="1" applyBorder="1" applyAlignment="1">
      <alignment horizontal="justify" vertical="center"/>
    </xf>
    <xf numFmtId="0" fontId="4" fillId="2" borderId="5" xfId="81" applyFont="1" applyFill="1" applyBorder="1" applyAlignment="1">
      <alignment vertical="center"/>
    </xf>
    <xf numFmtId="0" fontId="4" fillId="2" borderId="1" xfId="81" applyFont="1" applyFill="1" applyBorder="1" applyAlignment="1">
      <alignment horizontal="center" vertical="center"/>
    </xf>
    <xf numFmtId="0" fontId="4" fillId="2" borderId="9" xfId="81" applyFont="1" applyFill="1" applyBorder="1" applyAlignment="1">
      <alignment vertical="center"/>
    </xf>
    <xf numFmtId="0" fontId="5" fillId="2" borderId="5" xfId="81" applyFont="1" applyFill="1" applyBorder="1" applyAlignment="1">
      <alignment vertical="center"/>
    </xf>
    <xf numFmtId="0" fontId="4" fillId="2" borderId="9" xfId="81" applyFont="1" applyFill="1" applyBorder="1" applyAlignment="1">
      <alignment horizontal="left" vertical="center"/>
    </xf>
    <xf numFmtId="0" fontId="5" fillId="2" borderId="5" xfId="20" applyFont="1" applyFill="1" applyBorder="1" applyAlignment="1">
      <alignment horizontal="right" vertical="center" wrapText="1"/>
    </xf>
    <xf numFmtId="0" fontId="4" fillId="2" borderId="5" xfId="20" applyFont="1" applyFill="1" applyBorder="1" applyAlignment="1">
      <alignment horizontal="right" vertical="center" wrapText="1"/>
    </xf>
    <xf numFmtId="0" fontId="4" fillId="2" borderId="5" xfId="62" applyNumberFormat="1" applyFont="1" applyFill="1" applyBorder="1" applyAlignment="1">
      <alignment horizontal="right" vertical="center" wrapText="1"/>
    </xf>
    <xf numFmtId="167" fontId="4" fillId="2" borderId="5" xfId="20" applyNumberFormat="1" applyFont="1" applyFill="1" applyBorder="1" applyAlignment="1">
      <alignment horizontal="center" vertical="center"/>
    </xf>
    <xf numFmtId="167" fontId="5" fillId="2" borderId="5" xfId="20" applyNumberFormat="1" applyFont="1" applyFill="1" applyBorder="1" applyAlignment="1">
      <alignment horizontal="center" vertical="center"/>
    </xf>
    <xf numFmtId="1" fontId="4" fillId="2" borderId="5" xfId="20" applyNumberFormat="1" applyFont="1" applyFill="1" applyBorder="1" applyAlignment="1">
      <alignment horizontal="center" vertical="center"/>
    </xf>
    <xf numFmtId="1" fontId="5" fillId="2" borderId="5" xfId="20" applyNumberFormat="1" applyFont="1" applyFill="1" applyBorder="1" applyAlignment="1">
      <alignment horizontal="center" vertical="center"/>
    </xf>
    <xf numFmtId="2" fontId="4" fillId="2" borderId="1" xfId="81" applyNumberFormat="1" applyFont="1" applyFill="1" applyBorder="1" applyAlignment="1">
      <alignment horizontal="center" vertical="center"/>
    </xf>
    <xf numFmtId="2" fontId="5" fillId="2" borderId="1" xfId="81" applyNumberFormat="1" applyFont="1" applyFill="1" applyBorder="1" applyAlignment="1">
      <alignment horizontal="center" vertical="center"/>
    </xf>
    <xf numFmtId="49" fontId="4" fillId="2" borderId="5" xfId="20" applyNumberFormat="1" applyFont="1" applyFill="1" applyBorder="1" applyAlignment="1">
      <alignment vertical="center"/>
    </xf>
    <xf numFmtId="0" fontId="4" fillId="2" borderId="5" xfId="20" quotePrefix="1" applyNumberFormat="1" applyFont="1" applyFill="1" applyBorder="1" applyAlignment="1">
      <alignment horizontal="center" vertical="center"/>
    </xf>
    <xf numFmtId="3" fontId="4" fillId="2" borderId="5" xfId="80" applyNumberFormat="1" applyFont="1" applyFill="1" applyBorder="1" applyAlignment="1">
      <alignment horizontal="right" vertical="center"/>
    </xf>
    <xf numFmtId="168" fontId="4" fillId="2" borderId="5" xfId="29" applyNumberFormat="1" applyFont="1" applyFill="1" applyBorder="1" applyAlignment="1">
      <alignment horizontal="right" vertical="center"/>
    </xf>
    <xf numFmtId="0" fontId="4" fillId="2" borderId="5" xfId="29" applyFont="1" applyFill="1" applyBorder="1" applyAlignment="1">
      <alignment vertical="center"/>
    </xf>
    <xf numFmtId="0" fontId="5" fillId="2" borderId="3" xfId="20" applyFont="1" applyFill="1" applyBorder="1" applyAlignment="1">
      <alignment horizontal="right" vertical="center"/>
    </xf>
    <xf numFmtId="49" fontId="5" fillId="2" borderId="5" xfId="20" applyNumberFormat="1" applyFont="1" applyFill="1" applyBorder="1" applyAlignment="1">
      <alignment horizontal="center" vertical="center"/>
    </xf>
    <xf numFmtId="168" fontId="5" fillId="2" borderId="5" xfId="29" applyNumberFormat="1" applyFont="1" applyFill="1" applyBorder="1" applyAlignment="1">
      <alignment horizontal="right" vertical="center"/>
    </xf>
    <xf numFmtId="0" fontId="5" fillId="2" borderId="5" xfId="29" applyFont="1" applyFill="1" applyBorder="1" applyAlignment="1">
      <alignment vertical="center"/>
    </xf>
    <xf numFmtId="0" fontId="4" fillId="2" borderId="5" xfId="29" applyNumberFormat="1" applyFont="1" applyFill="1" applyBorder="1" applyAlignment="1">
      <alignment horizontal="center" vertical="center"/>
    </xf>
    <xf numFmtId="49" fontId="4" fillId="2" borderId="5" xfId="29" applyNumberFormat="1" applyFont="1" applyFill="1" applyBorder="1" applyAlignment="1">
      <alignment vertical="center"/>
    </xf>
    <xf numFmtId="0" fontId="5" fillId="2" borderId="5" xfId="29" applyNumberFormat="1" applyFont="1" applyFill="1" applyBorder="1" applyAlignment="1">
      <alignment horizontal="center" vertical="center"/>
    </xf>
    <xf numFmtId="1" fontId="4" fillId="2" borderId="5" xfId="29" applyNumberFormat="1" applyFont="1" applyFill="1" applyBorder="1" applyAlignment="1">
      <alignment horizontal="center" vertical="center"/>
    </xf>
    <xf numFmtId="2" fontId="4" fillId="2" borderId="5" xfId="15" applyNumberFormat="1" applyFont="1" applyFill="1" applyBorder="1" applyAlignment="1">
      <alignment horizontal="center" vertical="center"/>
    </xf>
    <xf numFmtId="2" fontId="5" fillId="2" borderId="5" xfId="15" applyNumberFormat="1" applyFont="1" applyFill="1" applyBorder="1" applyAlignment="1">
      <alignment horizontal="center" vertical="center"/>
    </xf>
    <xf numFmtId="0" fontId="4" fillId="2" borderId="3" xfId="69" applyFont="1" applyFill="1" applyBorder="1" applyAlignment="1">
      <alignment horizontal="center" vertical="center"/>
    </xf>
    <xf numFmtId="3" fontId="4" fillId="2" borderId="3" xfId="69" applyNumberFormat="1" applyFont="1" applyFill="1" applyBorder="1" applyAlignment="1">
      <alignment horizontal="right" vertical="center"/>
    </xf>
    <xf numFmtId="168" fontId="19" fillId="2" borderId="5" xfId="20" applyNumberFormat="1" applyFont="1" applyFill="1" applyBorder="1"/>
    <xf numFmtId="49" fontId="5" fillId="2" borderId="1" xfId="62" applyNumberFormat="1" applyFont="1" applyFill="1" applyBorder="1" applyAlignment="1">
      <alignment horizontal="center" vertical="center"/>
    </xf>
    <xf numFmtId="0" fontId="5" fillId="2" borderId="4" xfId="15" applyFont="1" applyFill="1" applyBorder="1" applyAlignment="1">
      <alignment horizontal="center" vertical="center"/>
    </xf>
    <xf numFmtId="0" fontId="7" fillId="0" borderId="0" xfId="7"/>
    <xf numFmtId="0" fontId="32" fillId="0" borderId="5" xfId="7" applyFont="1" applyFill="1" applyBorder="1" applyAlignment="1">
      <alignment horizontal="center" vertical="center" textRotation="90" wrapText="1"/>
    </xf>
    <xf numFmtId="49" fontId="32" fillId="0" borderId="5" xfId="7" applyNumberFormat="1" applyFont="1" applyFill="1" applyBorder="1" applyAlignment="1">
      <alignment horizontal="center" vertical="center" wrapText="1"/>
    </xf>
    <xf numFmtId="0" fontId="19" fillId="0" borderId="5" xfId="7" applyFont="1" applyFill="1" applyBorder="1" applyAlignment="1">
      <alignment horizontal="center" vertical="center" textRotation="90" wrapText="1"/>
    </xf>
    <xf numFmtId="0" fontId="32" fillId="0" borderId="5" xfId="7" applyFont="1" applyFill="1" applyBorder="1" applyAlignment="1">
      <alignment horizontal="left" vertical="center" textRotation="90" wrapText="1"/>
    </xf>
    <xf numFmtId="0" fontId="5" fillId="0" borderId="5" xfId="7" applyFont="1" applyBorder="1" applyAlignment="1">
      <alignment horizontal="center" textRotation="90"/>
    </xf>
    <xf numFmtId="0" fontId="25" fillId="0" borderId="5" xfId="7" applyFont="1" applyBorder="1" applyAlignment="1">
      <alignment textRotation="90"/>
    </xf>
    <xf numFmtId="0" fontId="5" fillId="0" borderId="5" xfId="7" applyFont="1" applyBorder="1" applyAlignment="1">
      <alignment horizontal="center" textRotation="90" wrapText="1"/>
    </xf>
    <xf numFmtId="49" fontId="32" fillId="0" borderId="5" xfId="7" applyNumberFormat="1" applyFont="1" applyFill="1" applyBorder="1" applyAlignment="1">
      <alignment horizontal="left" vertical="center" wrapText="1"/>
    </xf>
    <xf numFmtId="0" fontId="32" fillId="2" borderId="5" xfId="62" applyNumberFormat="1" applyFont="1" applyFill="1" applyBorder="1" applyAlignment="1">
      <alignment horizontal="left" vertical="center"/>
    </xf>
    <xf numFmtId="0" fontId="4" fillId="0" borderId="0" xfId="7" applyFont="1" applyFill="1"/>
    <xf numFmtId="49" fontId="1" fillId="2" borderId="9" xfId="7" applyNumberFormat="1" applyFont="1" applyFill="1" applyBorder="1" applyAlignment="1">
      <alignment horizontal="center" vertical="center" wrapText="1"/>
    </xf>
    <xf numFmtId="0" fontId="1" fillId="2" borderId="5" xfId="7" applyFont="1" applyFill="1" applyBorder="1" applyAlignment="1">
      <alignment horizontal="center" vertical="center"/>
    </xf>
    <xf numFmtId="0" fontId="1" fillId="2" borderId="5" xfId="7" applyFont="1" applyFill="1" applyBorder="1" applyAlignment="1">
      <alignment horizontal="center" vertical="center" wrapText="1"/>
    </xf>
    <xf numFmtId="0" fontId="4" fillId="2" borderId="0" xfId="7" applyFont="1" applyFill="1"/>
    <xf numFmtId="0" fontId="34" fillId="2" borderId="5" xfId="7" applyFont="1" applyFill="1" applyBorder="1" applyAlignment="1">
      <alignment horizontal="center" vertical="center"/>
    </xf>
    <xf numFmtId="0" fontId="1" fillId="2" borderId="5" xfId="7" applyFont="1" applyFill="1" applyBorder="1" applyAlignment="1">
      <alignment horizontal="right" vertical="justify"/>
    </xf>
    <xf numFmtId="0" fontId="35" fillId="2" borderId="5" xfId="7" applyFont="1" applyFill="1" applyBorder="1" applyAlignment="1">
      <alignment horizontal="right" vertical="justify" wrapText="1"/>
    </xf>
    <xf numFmtId="49" fontId="1" fillId="2" borderId="5" xfId="7" applyNumberFormat="1" applyFont="1" applyFill="1" applyBorder="1" applyAlignment="1">
      <alignment horizontal="center" vertical="center"/>
    </xf>
    <xf numFmtId="49" fontId="32" fillId="2" borderId="5" xfId="7" applyNumberFormat="1" applyFont="1" applyFill="1" applyBorder="1" applyAlignment="1">
      <alignment horizontal="center" vertical="center"/>
    </xf>
    <xf numFmtId="0" fontId="32" fillId="2" borderId="5" xfId="7" applyFont="1" applyFill="1" applyBorder="1" applyAlignment="1">
      <alignment horizontal="center"/>
    </xf>
    <xf numFmtId="0" fontId="32" fillId="2" borderId="5" xfId="7" applyFont="1" applyFill="1" applyBorder="1" applyAlignment="1">
      <alignment horizontal="center" vertical="center"/>
    </xf>
    <xf numFmtId="168" fontId="1" fillId="2" borderId="5" xfId="7" applyNumberFormat="1" applyFont="1" applyFill="1" applyBorder="1" applyAlignment="1">
      <alignment horizontal="center" vertical="center"/>
    </xf>
    <xf numFmtId="0" fontId="32" fillId="0" borderId="0" xfId="7" applyFont="1" applyFill="1"/>
    <xf numFmtId="0" fontId="36" fillId="0" borderId="0" xfId="7" applyFont="1" applyFill="1" applyAlignment="1">
      <alignment horizontal="center"/>
    </xf>
    <xf numFmtId="0" fontId="6" fillId="0" borderId="0" xfId="7" applyFont="1" applyFill="1"/>
    <xf numFmtId="0" fontId="1" fillId="0" borderId="0" xfId="7" applyFont="1"/>
    <xf numFmtId="0" fontId="37" fillId="0" borderId="0" xfId="7" applyFont="1" applyFill="1"/>
    <xf numFmtId="0" fontId="36" fillId="0" borderId="0" xfId="7" applyFont="1" applyFill="1" applyAlignment="1">
      <alignment horizontal="left"/>
    </xf>
    <xf numFmtId="0" fontId="7" fillId="0" borderId="0" xfId="7" applyAlignment="1">
      <alignment wrapText="1"/>
    </xf>
    <xf numFmtId="0" fontId="1" fillId="0" borderId="0" xfId="7" applyFont="1" applyAlignment="1">
      <alignment wrapText="1"/>
    </xf>
    <xf numFmtId="0" fontId="7" fillId="0" borderId="0" xfId="7" applyFill="1" applyAlignment="1">
      <alignment horizontal="center"/>
    </xf>
    <xf numFmtId="0" fontId="1" fillId="0" borderId="0" xfId="7" applyFont="1" applyFill="1"/>
    <xf numFmtId="0" fontId="1" fillId="0" borderId="0" xfId="7" applyFont="1" applyFill="1" applyAlignment="1"/>
    <xf numFmtId="0" fontId="38" fillId="0" borderId="0" xfId="7" applyFont="1" applyFill="1" applyAlignment="1">
      <alignment horizontal="left"/>
    </xf>
    <xf numFmtId="0" fontId="38" fillId="0" borderId="0" xfId="7" applyFont="1" applyFill="1" applyAlignment="1"/>
    <xf numFmtId="0" fontId="1" fillId="0" borderId="0" xfId="7" applyFont="1" applyFill="1" applyAlignment="1">
      <alignment horizontal="left"/>
    </xf>
    <xf numFmtId="0" fontId="39" fillId="0" borderId="0" xfId="7" applyFont="1" applyFill="1"/>
    <xf numFmtId="0" fontId="38" fillId="0" borderId="0" xfId="7" applyFont="1" applyFill="1" applyAlignment="1">
      <alignment horizontal="center"/>
    </xf>
    <xf numFmtId="0" fontId="7" fillId="0" borderId="0" xfId="7" applyFill="1"/>
    <xf numFmtId="168" fontId="32" fillId="0" borderId="5" xfId="7" applyNumberFormat="1" applyFont="1" applyFill="1" applyBorder="1" applyAlignment="1">
      <alignment horizontal="left" vertical="center" textRotation="90" wrapText="1"/>
    </xf>
    <xf numFmtId="168" fontId="32" fillId="0" borderId="5" xfId="7" applyNumberFormat="1" applyFont="1" applyFill="1" applyBorder="1" applyAlignment="1">
      <alignment horizontal="left" vertical="center" wrapText="1"/>
    </xf>
    <xf numFmtId="168" fontId="6" fillId="0" borderId="0" xfId="7" applyNumberFormat="1" applyFont="1" applyFill="1"/>
    <xf numFmtId="168" fontId="7" fillId="0" borderId="0" xfId="7" applyNumberFormat="1"/>
    <xf numFmtId="0" fontId="5" fillId="2" borderId="3" xfId="62" applyNumberFormat="1" applyFont="1" applyFill="1" applyBorder="1" applyAlignment="1">
      <alignment horizontal="center" vertical="center" wrapText="1"/>
    </xf>
    <xf numFmtId="49" fontId="32" fillId="2" borderId="5" xfId="7" applyNumberFormat="1" applyFont="1" applyFill="1" applyBorder="1" applyAlignment="1">
      <alignment horizontal="left" vertical="center" wrapText="1"/>
    </xf>
    <xf numFmtId="168" fontId="32" fillId="2" borderId="5" xfId="7" applyNumberFormat="1" applyFont="1" applyFill="1" applyBorder="1" applyAlignment="1">
      <alignment horizontal="left" vertical="center" wrapText="1"/>
    </xf>
    <xf numFmtId="0" fontId="32" fillId="0" borderId="5" xfId="7" applyFont="1" applyFill="1" applyBorder="1" applyAlignment="1">
      <alignment horizontal="center" vertical="center" textRotation="90" wrapText="1"/>
    </xf>
    <xf numFmtId="49" fontId="32" fillId="0" borderId="5" xfId="7" applyNumberFormat="1" applyFont="1" applyFill="1" applyBorder="1" applyAlignment="1">
      <alignment horizontal="center" vertical="center" wrapText="1"/>
    </xf>
    <xf numFmtId="0" fontId="19" fillId="0" borderId="5" xfId="7" applyFont="1" applyFill="1" applyBorder="1" applyAlignment="1">
      <alignment horizontal="center" vertical="center" textRotation="90" wrapText="1"/>
    </xf>
    <xf numFmtId="0" fontId="5" fillId="0" borderId="5" xfId="7" applyFont="1" applyBorder="1" applyAlignment="1">
      <alignment horizontal="center" textRotation="90" wrapText="1"/>
    </xf>
    <xf numFmtId="0" fontId="5" fillId="0" borderId="5" xfId="7" applyFont="1" applyBorder="1" applyAlignment="1">
      <alignment horizontal="center" textRotation="90"/>
    </xf>
    <xf numFmtId="0" fontId="4" fillId="2" borderId="5" xfId="62" applyNumberFormat="1" applyFont="1" applyFill="1" applyBorder="1" applyAlignment="1">
      <alignment horizontal="center" vertical="center" textRotation="90"/>
    </xf>
    <xf numFmtId="168" fontId="32" fillId="0" borderId="5" xfId="7" applyNumberFormat="1" applyFont="1" applyFill="1" applyBorder="1" applyAlignment="1">
      <alignment horizontal="center" vertical="center" textRotation="90" wrapText="1"/>
    </xf>
    <xf numFmtId="0" fontId="25" fillId="0" borderId="5" xfId="7" applyFont="1" applyBorder="1" applyAlignment="1">
      <alignment horizontal="center" vertical="center" textRotation="90"/>
    </xf>
    <xf numFmtId="49" fontId="32" fillId="2" borderId="3" xfId="18" applyNumberFormat="1" applyFont="1" applyFill="1" applyBorder="1" applyAlignment="1">
      <alignment horizontal="center" vertical="center"/>
    </xf>
    <xf numFmtId="0" fontId="32" fillId="2" borderId="5" xfId="7" applyFont="1" applyFill="1" applyBorder="1" applyAlignment="1">
      <alignment horizontal="left" vertical="center" wrapText="1"/>
    </xf>
    <xf numFmtId="0" fontId="8" fillId="2" borderId="5" xfId="7" applyFont="1" applyFill="1" applyBorder="1" applyAlignment="1">
      <alignment horizontal="center" vertical="center"/>
    </xf>
    <xf numFmtId="0" fontId="1" fillId="2" borderId="5" xfId="7" applyFont="1" applyFill="1" applyBorder="1" applyAlignment="1">
      <alignment horizontal="center"/>
    </xf>
    <xf numFmtId="0" fontId="4" fillId="2" borderId="5" xfId="7" applyFont="1" applyFill="1" applyBorder="1"/>
    <xf numFmtId="1" fontId="1" fillId="2" borderId="5" xfId="7" applyNumberFormat="1" applyFont="1" applyFill="1" applyBorder="1" applyAlignment="1">
      <alignment horizontal="center" vertical="center"/>
    </xf>
    <xf numFmtId="0" fontId="1" fillId="2" borderId="5" xfId="7" applyNumberFormat="1" applyFont="1" applyFill="1" applyBorder="1" applyAlignment="1">
      <alignment horizontal="center" vertical="center"/>
    </xf>
    <xf numFmtId="0" fontId="13" fillId="2" borderId="5" xfId="7" applyFont="1" applyFill="1" applyBorder="1" applyAlignment="1">
      <alignment horizontal="left" vertical="center" wrapText="1"/>
    </xf>
    <xf numFmtId="49" fontId="1" fillId="2" borderId="5" xfId="7" applyNumberFormat="1" applyFont="1" applyFill="1" applyBorder="1" applyAlignment="1">
      <alignment horizontal="center" vertical="center" wrapText="1"/>
    </xf>
    <xf numFmtId="0" fontId="1" fillId="2" borderId="5" xfId="7" applyFont="1" applyFill="1" applyBorder="1" applyAlignment="1">
      <alignment horizontal="right"/>
    </xf>
    <xf numFmtId="0" fontId="1" fillId="2" borderId="5" xfId="7" applyFont="1" applyFill="1" applyBorder="1" applyAlignment="1">
      <alignment horizontal="right" vertical="center" wrapText="1"/>
    </xf>
    <xf numFmtId="168" fontId="1" fillId="2" borderId="5" xfId="7" applyNumberFormat="1" applyFont="1" applyFill="1" applyBorder="1" applyAlignment="1">
      <alignment horizontal="right" vertical="center"/>
    </xf>
    <xf numFmtId="3" fontId="1" fillId="2" borderId="5" xfId="29" applyNumberFormat="1" applyFont="1" applyFill="1" applyBorder="1" applyAlignment="1">
      <alignment horizontal="right"/>
    </xf>
    <xf numFmtId="0" fontId="1" fillId="2" borderId="5" xfId="12" applyFont="1" applyFill="1" applyBorder="1" applyAlignment="1"/>
    <xf numFmtId="0" fontId="29" fillId="2" borderId="5" xfId="7" applyFont="1" applyFill="1" applyBorder="1" applyAlignment="1">
      <alignment horizontal="right" vertical="center" wrapText="1"/>
    </xf>
    <xf numFmtId="0" fontId="32" fillId="2" borderId="5" xfId="7" applyFont="1" applyFill="1" applyBorder="1" applyAlignment="1">
      <alignment horizontal="right" vertical="center" wrapText="1"/>
    </xf>
    <xf numFmtId="0" fontId="32" fillId="2" borderId="5" xfId="7" applyFont="1" applyFill="1" applyBorder="1" applyAlignment="1">
      <alignment horizontal="center" vertical="center" wrapText="1"/>
    </xf>
    <xf numFmtId="168" fontId="32" fillId="2" borderId="5" xfId="7" applyNumberFormat="1" applyFont="1" applyFill="1" applyBorder="1" applyAlignment="1">
      <alignment horizontal="right" vertical="center"/>
    </xf>
    <xf numFmtId="0" fontId="38" fillId="2" borderId="9" xfId="29" applyFont="1" applyFill="1" applyBorder="1" applyAlignment="1">
      <alignment horizontal="left" vertical="center" wrapText="1"/>
    </xf>
    <xf numFmtId="0" fontId="1" fillId="2" borderId="5" xfId="7" applyFont="1" applyFill="1" applyBorder="1" applyAlignment="1">
      <alignment horizontal="center" vertical="justify"/>
    </xf>
    <xf numFmtId="0" fontId="32" fillId="2" borderId="5" xfId="7" applyFont="1" applyFill="1" applyBorder="1" applyAlignment="1">
      <alignment horizontal="right"/>
    </xf>
    <xf numFmtId="49" fontId="32" fillId="2" borderId="9" xfId="7" applyNumberFormat="1" applyFont="1" applyFill="1" applyBorder="1" applyAlignment="1">
      <alignment horizontal="center" vertical="center" wrapText="1"/>
    </xf>
    <xf numFmtId="0" fontId="32" fillId="2" borderId="5" xfId="7" applyFont="1" applyFill="1" applyBorder="1" applyAlignment="1">
      <alignment horizontal="center" vertical="justify"/>
    </xf>
    <xf numFmtId="49" fontId="32" fillId="2" borderId="5" xfId="7" applyNumberFormat="1" applyFont="1" applyFill="1" applyBorder="1" applyAlignment="1">
      <alignment horizontal="right" vertical="justify"/>
    </xf>
    <xf numFmtId="49" fontId="32" fillId="2" borderId="5" xfId="7" applyNumberFormat="1" applyFont="1" applyFill="1" applyBorder="1" applyAlignment="1">
      <alignment horizontal="center" vertical="justify"/>
    </xf>
    <xf numFmtId="0" fontId="40" fillId="2" borderId="5" xfId="7" applyFont="1" applyFill="1" applyBorder="1" applyAlignment="1">
      <alignment horizontal="right" vertical="justify" wrapText="1"/>
    </xf>
    <xf numFmtId="0" fontId="5" fillId="2" borderId="0" xfId="7" applyFont="1" applyFill="1"/>
    <xf numFmtId="0" fontId="32" fillId="2" borderId="9" xfId="7" applyFont="1" applyFill="1" applyBorder="1" applyAlignment="1">
      <alignment horizontal="left" vertical="center" wrapText="1"/>
    </xf>
    <xf numFmtId="0" fontId="1" fillId="2" borderId="5" xfId="7" applyFont="1" applyFill="1" applyBorder="1" applyAlignment="1"/>
    <xf numFmtId="0" fontId="1" fillId="2" borderId="5" xfId="7" applyFont="1" applyFill="1" applyBorder="1" applyAlignment="1">
      <alignment vertical="center"/>
    </xf>
    <xf numFmtId="0" fontId="1" fillId="2" borderId="5" xfId="7" applyFont="1" applyFill="1" applyBorder="1" applyAlignment="1">
      <alignment vertical="center" wrapText="1"/>
    </xf>
    <xf numFmtId="0" fontId="32" fillId="2" borderId="5" xfId="7" applyFont="1" applyFill="1" applyBorder="1" applyAlignment="1"/>
    <xf numFmtId="168" fontId="32" fillId="2" borderId="5" xfId="7" applyNumberFormat="1" applyFont="1" applyFill="1" applyBorder="1" applyAlignment="1">
      <alignment horizontal="right"/>
    </xf>
    <xf numFmtId="0" fontId="29" fillId="2" borderId="5" xfId="7" applyFont="1" applyFill="1" applyBorder="1" applyAlignment="1">
      <alignment horizontal="left" vertical="center" wrapText="1"/>
    </xf>
    <xf numFmtId="0" fontId="1" fillId="2" borderId="5" xfId="7" applyFont="1" applyFill="1" applyBorder="1" applyAlignment="1">
      <alignment horizontal="right" vertical="center"/>
    </xf>
    <xf numFmtId="49" fontId="32" fillId="2" borderId="5" xfId="7" applyNumberFormat="1" applyFont="1" applyFill="1" applyBorder="1" applyAlignment="1">
      <alignment vertical="justify"/>
    </xf>
    <xf numFmtId="0" fontId="0" fillId="0" borderId="0" xfId="0" applyAlignment="1">
      <alignment horizontal="center"/>
    </xf>
    <xf numFmtId="49" fontId="4" fillId="2" borderId="5" xfId="68" applyNumberFormat="1" applyFont="1" applyFill="1" applyBorder="1" applyAlignment="1">
      <alignment vertical="center"/>
    </xf>
    <xf numFmtId="169" fontId="4" fillId="2" borderId="5" xfId="69" applyNumberFormat="1" applyFont="1" applyFill="1" applyBorder="1" applyAlignment="1">
      <alignment horizontal="right" vertical="center"/>
    </xf>
    <xf numFmtId="165" fontId="4" fillId="2" borderId="5" xfId="69" applyNumberFormat="1" applyFont="1" applyFill="1" applyBorder="1" applyAlignment="1">
      <alignment horizontal="right" vertical="center"/>
    </xf>
    <xf numFmtId="49" fontId="4" fillId="2" borderId="5" xfId="63" applyNumberFormat="1" applyFont="1" applyFill="1" applyBorder="1" applyAlignment="1">
      <alignment horizontal="left" vertical="center" wrapText="1"/>
    </xf>
    <xf numFmtId="2" fontId="4" fillId="2" borderId="5" xfId="63" applyNumberFormat="1" applyFont="1" applyFill="1" applyBorder="1" applyAlignment="1">
      <alignment horizontal="center" vertical="center"/>
    </xf>
    <xf numFmtId="0" fontId="24" fillId="2" borderId="5" xfId="20" applyFont="1" applyFill="1" applyBorder="1" applyAlignment="1">
      <alignment horizontal="center" vertical="center"/>
    </xf>
    <xf numFmtId="169" fontId="5" fillId="2" borderId="5" xfId="69" applyNumberFormat="1" applyFont="1" applyFill="1" applyBorder="1" applyAlignment="1">
      <alignment horizontal="right" vertical="center"/>
    </xf>
    <xf numFmtId="49" fontId="4" fillId="2" borderId="5" xfId="29" applyNumberFormat="1" applyFont="1" applyFill="1" applyBorder="1" applyAlignment="1">
      <alignment horizontal="left" vertical="center"/>
    </xf>
    <xf numFmtId="2" fontId="4" fillId="2" borderId="5" xfId="29" applyNumberFormat="1" applyFont="1" applyFill="1" applyBorder="1" applyAlignment="1">
      <alignment horizontal="center" vertical="center"/>
    </xf>
    <xf numFmtId="0" fontId="4" fillId="2" borderId="5" xfId="80" applyFont="1" applyFill="1" applyBorder="1" applyAlignment="1">
      <alignment horizontal="right" vertical="center" wrapText="1"/>
    </xf>
    <xf numFmtId="165" fontId="4" fillId="2" borderId="5" xfId="62" applyNumberFormat="1" applyFont="1" applyFill="1" applyBorder="1" applyAlignment="1">
      <alignment vertical="center"/>
    </xf>
    <xf numFmtId="169" fontId="4" fillId="2" borderId="5" xfId="62" applyNumberFormat="1" applyFont="1" applyFill="1" applyBorder="1" applyAlignment="1">
      <alignment vertical="center"/>
    </xf>
    <xf numFmtId="0" fontId="4" fillId="2" borderId="5" xfId="63" applyNumberFormat="1" applyFont="1" applyFill="1" applyBorder="1" applyAlignment="1">
      <alignment horizontal="left" vertical="center" wrapText="1"/>
    </xf>
    <xf numFmtId="165" fontId="5" fillId="2" borderId="5" xfId="69" applyNumberFormat="1" applyFont="1" applyFill="1" applyBorder="1" applyAlignment="1">
      <alignment horizontal="right" vertical="center"/>
    </xf>
    <xf numFmtId="165" fontId="5" fillId="2" borderId="5" xfId="62" applyNumberFormat="1" applyFont="1" applyFill="1" applyBorder="1" applyAlignment="1">
      <alignment vertical="center"/>
    </xf>
    <xf numFmtId="168" fontId="4" fillId="2" borderId="1" xfId="69" applyNumberFormat="1" applyFont="1" applyFill="1" applyBorder="1" applyAlignment="1">
      <alignment horizontal="center" vertical="center"/>
    </xf>
    <xf numFmtId="168" fontId="5" fillId="2" borderId="1" xfId="69" applyNumberFormat="1" applyFont="1" applyFill="1" applyBorder="1" applyAlignment="1">
      <alignment horizontal="center" vertical="center"/>
    </xf>
    <xf numFmtId="0" fontId="23" fillId="2" borderId="5" xfId="62" applyNumberFormat="1" applyFont="1" applyFill="1" applyBorder="1" applyAlignment="1">
      <alignment horizontal="right" vertical="center" wrapText="1"/>
    </xf>
    <xf numFmtId="0" fontId="23" fillId="2" borderId="5" xfId="62" applyNumberFormat="1" applyFont="1" applyFill="1" applyBorder="1" applyAlignment="1">
      <alignment vertical="center"/>
    </xf>
    <xf numFmtId="3" fontId="4" fillId="2" borderId="5" xfId="62" applyNumberFormat="1" applyFont="1" applyFill="1" applyBorder="1" applyAlignment="1">
      <alignment horizontal="center" vertical="center"/>
    </xf>
    <xf numFmtId="0" fontId="5" fillId="2" borderId="1" xfId="62" applyNumberFormat="1" applyFont="1" applyFill="1" applyBorder="1" applyAlignment="1">
      <alignment horizontal="center" vertical="center"/>
    </xf>
    <xf numFmtId="0" fontId="4" fillId="2" borderId="5" xfId="15" applyFont="1" applyFill="1" applyBorder="1" applyAlignment="1">
      <alignment horizontal="justify" vertical="center"/>
    </xf>
    <xf numFmtId="2" fontId="4" fillId="2" borderId="1" xfId="62" applyNumberFormat="1" applyFont="1" applyFill="1" applyBorder="1" applyAlignment="1">
      <alignment horizontal="center" vertical="center" wrapText="1"/>
    </xf>
    <xf numFmtId="0" fontId="19" fillId="2" borderId="5" xfId="20" applyFont="1" applyFill="1" applyBorder="1" applyAlignment="1">
      <alignment horizontal="center"/>
    </xf>
    <xf numFmtId="0" fontId="41" fillId="0" borderId="0" xfId="0" applyFont="1"/>
    <xf numFmtId="0" fontId="41" fillId="0" borderId="0" xfId="0" applyFont="1" applyAlignment="1">
      <alignment horizontal="center"/>
    </xf>
    <xf numFmtId="0" fontId="41" fillId="0" borderId="0" xfId="0" applyFont="1" applyAlignment="1">
      <alignment horizontal="right"/>
    </xf>
    <xf numFmtId="1" fontId="41" fillId="0" borderId="0" xfId="0" applyNumberFormat="1" applyFont="1" applyAlignment="1">
      <alignment horizontal="center"/>
    </xf>
    <xf numFmtId="1" fontId="41" fillId="0" borderId="0" xfId="0" applyNumberFormat="1" applyFont="1" applyAlignment="1">
      <alignment horizontal="right"/>
    </xf>
    <xf numFmtId="0" fontId="3" fillId="2" borderId="0" xfId="20" applyFont="1" applyFill="1" applyBorder="1"/>
    <xf numFmtId="0" fontId="15" fillId="2" borderId="0" xfId="20" applyFont="1" applyFill="1" applyBorder="1"/>
    <xf numFmtId="168" fontId="15" fillId="2" borderId="0" xfId="20" applyNumberFormat="1" applyFont="1" applyFill="1" applyBorder="1"/>
    <xf numFmtId="0" fontId="14" fillId="2" borderId="5" xfId="11" applyFont="1" applyFill="1" applyBorder="1" applyAlignment="1">
      <alignment horizontal="left" vertical="center" wrapText="1"/>
    </xf>
    <xf numFmtId="0" fontId="32" fillId="2" borderId="5" xfId="62" applyNumberFormat="1" applyFont="1" applyFill="1" applyBorder="1" applyAlignment="1">
      <alignment horizontal="center" vertical="center"/>
    </xf>
    <xf numFmtId="49" fontId="19" fillId="0" borderId="5" xfId="7" applyNumberFormat="1" applyFont="1" applyFill="1" applyBorder="1" applyAlignment="1">
      <alignment horizontal="left" vertical="center" wrapText="1"/>
    </xf>
    <xf numFmtId="0" fontId="19" fillId="2" borderId="5" xfId="62" applyNumberFormat="1" applyFont="1" applyFill="1" applyBorder="1" applyAlignment="1">
      <alignment horizontal="left" vertical="center"/>
    </xf>
    <xf numFmtId="168" fontId="19" fillId="0" borderId="5" xfId="7" applyNumberFormat="1" applyFont="1" applyFill="1" applyBorder="1" applyAlignment="1">
      <alignment horizontal="left" vertical="center" wrapText="1"/>
    </xf>
    <xf numFmtId="49" fontId="19" fillId="2" borderId="5" xfId="7" applyNumberFormat="1" applyFont="1" applyFill="1" applyBorder="1" applyAlignment="1">
      <alignment horizontal="left" vertical="center" wrapText="1"/>
    </xf>
    <xf numFmtId="49" fontId="19" fillId="2" borderId="3" xfId="18" applyNumberFormat="1" applyFont="1" applyFill="1" applyBorder="1" applyAlignment="1">
      <alignment horizontal="left" vertical="center"/>
    </xf>
    <xf numFmtId="168" fontId="19" fillId="2" borderId="5" xfId="7" applyNumberFormat="1" applyFont="1" applyFill="1" applyBorder="1" applyAlignment="1">
      <alignment horizontal="left" vertical="center" wrapText="1"/>
    </xf>
    <xf numFmtId="49" fontId="19" fillId="2" borderId="9" xfId="7" applyNumberFormat="1" applyFont="1" applyFill="1" applyBorder="1" applyAlignment="1">
      <alignment horizontal="left" vertical="center" wrapText="1"/>
    </xf>
    <xf numFmtId="0" fontId="19" fillId="2" borderId="5" xfId="68" applyFont="1" applyFill="1" applyBorder="1" applyAlignment="1">
      <alignment horizontal="left" vertical="center"/>
    </xf>
    <xf numFmtId="49" fontId="38" fillId="2" borderId="9" xfId="7" applyNumberFormat="1" applyFont="1" applyFill="1" applyBorder="1" applyAlignment="1">
      <alignment horizontal="center" vertical="center" wrapText="1"/>
    </xf>
    <xf numFmtId="0" fontId="38" fillId="2" borderId="5" xfId="7" applyFont="1" applyFill="1" applyBorder="1" applyAlignment="1">
      <alignment horizontal="center" vertical="center"/>
    </xf>
    <xf numFmtId="0" fontId="19" fillId="2" borderId="5" xfId="29" applyFont="1" applyFill="1" applyBorder="1" applyAlignment="1">
      <alignment horizontal="left" vertical="center" wrapText="1"/>
    </xf>
    <xf numFmtId="0" fontId="38" fillId="2" borderId="5" xfId="7" applyFont="1" applyFill="1" applyBorder="1" applyAlignment="1">
      <alignment horizontal="right" vertical="justify"/>
    </xf>
    <xf numFmtId="0" fontId="38" fillId="2" borderId="5" xfId="7" applyFont="1" applyFill="1" applyBorder="1" applyAlignment="1">
      <alignment horizontal="right" vertical="justify" wrapText="1"/>
    </xf>
    <xf numFmtId="0" fontId="38" fillId="2" borderId="5" xfId="7" applyFont="1" applyFill="1" applyBorder="1" applyAlignment="1">
      <alignment horizontal="center" vertical="center" wrapText="1"/>
    </xf>
    <xf numFmtId="168" fontId="38" fillId="2" borderId="5" xfId="7" applyNumberFormat="1" applyFont="1" applyFill="1" applyBorder="1" applyAlignment="1">
      <alignment horizontal="center" vertical="center"/>
    </xf>
    <xf numFmtId="168" fontId="38" fillId="2" borderId="5" xfId="7" applyNumberFormat="1" applyFont="1" applyFill="1" applyBorder="1" applyAlignment="1">
      <alignment horizontal="right" vertical="justify" wrapText="1"/>
    </xf>
    <xf numFmtId="0" fontId="38" fillId="2" borderId="5" xfId="7" applyFont="1" applyFill="1" applyBorder="1" applyAlignment="1">
      <alignment horizontal="left" vertical="justify"/>
    </xf>
    <xf numFmtId="0" fontId="38" fillId="2" borderId="5" xfId="7" applyFont="1" applyFill="1" applyBorder="1" applyAlignment="1">
      <alignment horizontal="center" vertical="justify"/>
    </xf>
    <xf numFmtId="0" fontId="19" fillId="0" borderId="5" xfId="20" applyFont="1" applyFill="1" applyBorder="1" applyAlignment="1">
      <alignment horizontal="left" vertical="top"/>
    </xf>
    <xf numFmtId="0" fontId="19" fillId="2" borderId="9" xfId="29" applyFont="1" applyFill="1" applyBorder="1" applyAlignment="1">
      <alignment horizontal="left" vertical="center" wrapText="1"/>
    </xf>
    <xf numFmtId="0" fontId="38" fillId="2" borderId="5" xfId="82" applyFont="1" applyFill="1" applyBorder="1" applyAlignment="1">
      <alignment horizontal="center" vertical="justify" wrapText="1"/>
    </xf>
    <xf numFmtId="0" fontId="38" fillId="2" borderId="5" xfId="82" applyFont="1" applyFill="1" applyBorder="1" applyAlignment="1">
      <alignment horizontal="right" vertical="justify" wrapText="1"/>
    </xf>
    <xf numFmtId="49" fontId="38" fillId="2" borderId="5" xfId="7" applyNumberFormat="1" applyFont="1" applyFill="1" applyBorder="1" applyAlignment="1">
      <alignment horizontal="center" vertical="center"/>
    </xf>
    <xf numFmtId="0" fontId="38" fillId="2" borderId="5" xfId="7" applyFont="1" applyFill="1" applyBorder="1" applyAlignment="1">
      <alignment horizontal="left" vertical="center" wrapText="1"/>
    </xf>
    <xf numFmtId="0" fontId="38" fillId="2" borderId="5" xfId="82" applyFont="1" applyFill="1" applyBorder="1" applyAlignment="1">
      <alignment horizontal="left" vertical="justify" wrapText="1"/>
    </xf>
    <xf numFmtId="0" fontId="19" fillId="2" borderId="9" xfId="19" applyFont="1" applyFill="1" applyBorder="1" applyAlignment="1">
      <alignment horizontal="left" vertical="center" wrapText="1"/>
    </xf>
    <xf numFmtId="0" fontId="32" fillId="0" borderId="0" xfId="0" applyFont="1" applyAlignment="1">
      <alignment horizontal="left"/>
    </xf>
    <xf numFmtId="1" fontId="4" fillId="2" borderId="1" xfId="62" applyNumberFormat="1" applyFont="1" applyFill="1" applyBorder="1" applyAlignment="1">
      <alignment horizontal="center" vertical="center"/>
    </xf>
    <xf numFmtId="0" fontId="5" fillId="0" borderId="5" xfId="7" applyFont="1" applyBorder="1" applyAlignment="1">
      <alignment horizontal="center" textRotation="90" wrapText="1"/>
    </xf>
    <xf numFmtId="0" fontId="33" fillId="0" borderId="5" xfId="7" applyFont="1" applyBorder="1" applyAlignment="1">
      <alignment horizontal="center" wrapText="1"/>
    </xf>
    <xf numFmtId="0" fontId="32" fillId="0" borderId="1" xfId="7" applyFont="1" applyBorder="1" applyAlignment="1">
      <alignment horizontal="center" vertical="center" wrapText="1"/>
    </xf>
    <xf numFmtId="0" fontId="32" fillId="0" borderId="15" xfId="7" applyFont="1" applyBorder="1" applyAlignment="1">
      <alignment horizontal="center" vertical="center" wrapText="1"/>
    </xf>
    <xf numFmtId="0" fontId="32" fillId="0" borderId="4" xfId="7" applyFont="1" applyBorder="1" applyAlignment="1">
      <alignment horizontal="center" vertical="center" wrapText="1"/>
    </xf>
    <xf numFmtId="0" fontId="32" fillId="0" borderId="5" xfId="7" applyFont="1" applyBorder="1" applyAlignment="1">
      <alignment horizontal="center" vertical="center" wrapText="1"/>
    </xf>
    <xf numFmtId="0" fontId="5" fillId="0" borderId="5" xfId="7" applyFont="1" applyBorder="1" applyAlignment="1">
      <alignment horizontal="center" textRotation="90"/>
    </xf>
    <xf numFmtId="0" fontId="5" fillId="0" borderId="5" xfId="7" applyFont="1" applyBorder="1" applyAlignment="1">
      <alignment horizontal="center" wrapText="1"/>
    </xf>
    <xf numFmtId="0" fontId="32" fillId="0" borderId="5" xfId="7" applyFont="1" applyFill="1" applyBorder="1" applyAlignment="1">
      <alignment horizontal="center" vertical="center" textRotation="90" wrapText="1"/>
    </xf>
    <xf numFmtId="49" fontId="32" fillId="0" borderId="5" xfId="7" applyNumberFormat="1" applyFont="1" applyFill="1" applyBorder="1" applyAlignment="1">
      <alignment horizontal="center" vertical="center" wrapText="1"/>
    </xf>
    <xf numFmtId="0" fontId="19" fillId="0" borderId="5" xfId="7" applyFont="1" applyFill="1" applyBorder="1" applyAlignment="1">
      <alignment horizontal="center" vertical="center" wrapText="1"/>
    </xf>
    <xf numFmtId="0" fontId="19" fillId="0" borderId="5" xfId="7" applyFont="1" applyFill="1" applyBorder="1" applyAlignment="1">
      <alignment horizontal="center" vertical="center" textRotation="90" wrapText="1"/>
    </xf>
    <xf numFmtId="0" fontId="41" fillId="0" borderId="0" xfId="0" applyFont="1" applyAlignment="1">
      <alignment horizontal="left" vertical="center"/>
    </xf>
    <xf numFmtId="0" fontId="41" fillId="0" borderId="0" xfId="0" applyFont="1" applyAlignment="1">
      <alignment horizontal="left"/>
    </xf>
    <xf numFmtId="0" fontId="41" fillId="0" borderId="0" xfId="0" applyFont="1" applyAlignment="1">
      <alignment horizontal="center"/>
    </xf>
    <xf numFmtId="49" fontId="4" fillId="2" borderId="1" xfId="62" applyNumberFormat="1" applyFont="1" applyFill="1" applyBorder="1" applyAlignment="1">
      <alignment horizontal="center" vertical="center" textRotation="90"/>
    </xf>
    <xf numFmtId="0" fontId="4" fillId="2" borderId="4" xfId="62" applyNumberFormat="1" applyFont="1" applyFill="1" applyBorder="1" applyAlignment="1">
      <alignment horizontal="center" vertical="center" textRotation="90"/>
    </xf>
    <xf numFmtId="0" fontId="4" fillId="2" borderId="5" xfId="62" applyNumberFormat="1" applyFont="1" applyFill="1" applyBorder="1" applyAlignment="1">
      <alignment horizontal="center" vertical="center" textRotation="90"/>
    </xf>
    <xf numFmtId="0" fontId="4" fillId="2" borderId="1" xfId="62" applyNumberFormat="1" applyFont="1" applyFill="1" applyBorder="1" applyAlignment="1">
      <alignment horizontal="center" vertical="center" textRotation="90"/>
    </xf>
    <xf numFmtId="165" fontId="4" fillId="2" borderId="4" xfId="62" applyNumberFormat="1" applyFont="1" applyFill="1" applyBorder="1" applyAlignment="1">
      <alignment horizontal="center" vertical="center" textRotation="90"/>
    </xf>
    <xf numFmtId="165" fontId="4" fillId="2" borderId="5" xfId="62" applyNumberFormat="1" applyFont="1" applyFill="1" applyBorder="1" applyAlignment="1">
      <alignment horizontal="center" vertical="center" textRotation="90"/>
    </xf>
    <xf numFmtId="3" fontId="4" fillId="2" borderId="5" xfId="62" applyNumberFormat="1" applyFont="1" applyFill="1" applyBorder="1" applyAlignment="1">
      <alignment horizontal="center" vertical="center" textRotation="90"/>
    </xf>
    <xf numFmtId="3" fontId="4" fillId="2" borderId="7" xfId="62" applyNumberFormat="1" applyFont="1" applyFill="1" applyBorder="1" applyAlignment="1">
      <alignment horizontal="center" vertical="center" textRotation="90"/>
    </xf>
    <xf numFmtId="0" fontId="15" fillId="2" borderId="7" xfId="20" applyFont="1" applyFill="1" applyBorder="1" applyAlignment="1">
      <alignment horizontal="center" vertical="center"/>
    </xf>
    <xf numFmtId="0" fontId="15" fillId="2" borderId="9" xfId="20" applyFont="1" applyFill="1" applyBorder="1" applyAlignment="1">
      <alignment horizontal="center" vertical="center"/>
    </xf>
    <xf numFmtId="1" fontId="4" fillId="2" borderId="7" xfId="62" applyNumberFormat="1" applyFont="1" applyFill="1" applyBorder="1" applyAlignment="1">
      <alignment horizontal="center" vertical="center" textRotation="90"/>
    </xf>
    <xf numFmtId="166" fontId="4" fillId="2" borderId="7" xfId="62" applyNumberFormat="1" applyFont="1" applyFill="1" applyBorder="1" applyAlignment="1">
      <alignment horizontal="center" vertical="center" textRotation="90"/>
    </xf>
    <xf numFmtId="0" fontId="5" fillId="0" borderId="5" xfId="7" applyFont="1" applyBorder="1" applyAlignment="1">
      <alignment horizontal="center" vertical="center" textRotation="90"/>
    </xf>
    <xf numFmtId="0" fontId="5" fillId="0" borderId="5" xfId="7" applyFont="1" applyBorder="1" applyAlignment="1">
      <alignment horizontal="center" vertical="center" wrapText="1"/>
    </xf>
    <xf numFmtId="0" fontId="5" fillId="0" borderId="5" xfId="7" applyFont="1" applyBorder="1" applyAlignment="1">
      <alignment horizontal="center" vertical="center" textRotation="90" wrapText="1"/>
    </xf>
    <xf numFmtId="0" fontId="19" fillId="0" borderId="5" xfId="7" applyFont="1" applyBorder="1" applyAlignment="1">
      <alignment horizontal="center" vertical="center" wrapText="1"/>
    </xf>
  </cellXfs>
  <cellStyles count="83">
    <cellStyle name="Normal" xfId="0" builtinId="0"/>
    <cellStyle name="Normal 10" xfId="14"/>
    <cellStyle name="Normal 10 2" xfId="8"/>
    <cellStyle name="Normal 10 3" xfId="1"/>
    <cellStyle name="Normal 11" xfId="15"/>
    <cellStyle name="Normal 11 2" xfId="12"/>
    <cellStyle name="Normal 11 3" xfId="13"/>
    <cellStyle name="Normal 12" xfId="16"/>
    <cellStyle name="Normal 13" xfId="17"/>
    <cellStyle name="Normal 13 2" xfId="11"/>
    <cellStyle name="Normal 13 2 2" xfId="18"/>
    <cellStyle name="Normal 13 3" xfId="19"/>
    <cellStyle name="Normal 14" xfId="20"/>
    <cellStyle name="Normal 15" xfId="10"/>
    <cellStyle name="Normal 15 2" xfId="7"/>
    <cellStyle name="Normal 16" xfId="21"/>
    <cellStyle name="Normal 17" xfId="22"/>
    <cellStyle name="Normal 17 5" xfId="23"/>
    <cellStyle name="Normal 18" xfId="24"/>
    <cellStyle name="Normal 19" xfId="25"/>
    <cellStyle name="Normal 19 6" xfId="27"/>
    <cellStyle name="Normal 2" xfId="28"/>
    <cellStyle name="Normal 2 2" xfId="29"/>
    <cellStyle name="Normal 2 3" xfId="30"/>
    <cellStyle name="Normal 2 4" xfId="31"/>
    <cellStyle name="Normal 2 4 2" xfId="32"/>
    <cellStyle name="Normal 2_2. Излишни БП за уточняване  от СКС преработено от стойчев" xfId="33"/>
    <cellStyle name="Normal 20" xfId="9"/>
    <cellStyle name="Normal 24" xfId="26"/>
    <cellStyle name="Normal 3" xfId="34"/>
    <cellStyle name="Normal 3 2" xfId="35"/>
    <cellStyle name="Normal 3 3" xfId="79"/>
    <cellStyle name="Normal 37 3" xfId="36"/>
    <cellStyle name="Normal 4" xfId="37"/>
    <cellStyle name="Normal 40" xfId="38"/>
    <cellStyle name="Normal 41" xfId="39"/>
    <cellStyle name="Normal 42" xfId="40"/>
    <cellStyle name="Normal 49" xfId="41"/>
    <cellStyle name="Normal 5" xfId="42"/>
    <cellStyle name="Normal 5 2" xfId="43"/>
    <cellStyle name="Normal 5 2 2" xfId="44"/>
    <cellStyle name="Normal 5 3" xfId="6"/>
    <cellStyle name="Normal 5 4" xfId="4"/>
    <cellStyle name="Normal 5 4 2" xfId="45"/>
    <cellStyle name="Normal 50" xfId="46"/>
    <cellStyle name="Normal 51" xfId="47"/>
    <cellStyle name="Normal 52" xfId="48"/>
    <cellStyle name="Normal 53" xfId="49"/>
    <cellStyle name="Normal 59" xfId="50"/>
    <cellStyle name="Normal 6" xfId="52"/>
    <cellStyle name="Normal 6 2" xfId="53"/>
    <cellStyle name="Normal 60" xfId="54"/>
    <cellStyle name="Normal 64" xfId="51"/>
    <cellStyle name="Normal 65" xfId="55"/>
    <cellStyle name="Normal 66" xfId="56"/>
    <cellStyle name="Normal 67" xfId="5"/>
    <cellStyle name="Normal 68" xfId="57"/>
    <cellStyle name="Normal 69" xfId="58"/>
    <cellStyle name="Normal 7" xfId="59"/>
    <cellStyle name="Normal 7 2" xfId="2"/>
    <cellStyle name="Normal 7 3" xfId="60"/>
    <cellStyle name="Normal 8" xfId="61"/>
    <cellStyle name="Normal 8 2" xfId="63"/>
    <cellStyle name="Normal 8 3" xfId="64"/>
    <cellStyle name="Normal 8 3 2" xfId="78"/>
    <cellStyle name="Normal 9" xfId="65"/>
    <cellStyle name="Normal 9 2" xfId="66"/>
    <cellStyle name="Normal 9 3" xfId="77"/>
    <cellStyle name="Normal_IZLISHNO-26810-09" xfId="80"/>
    <cellStyle name="Normal_АСП раздел І" xfId="81"/>
    <cellStyle name="Normal_Излипни 48960-11.02.2011 г. 2" xfId="62"/>
    <cellStyle name="Normal_Излипни 48960-11.02.2011 г._Списък на изл. БП за 2014 г - разд. I за ТР - заготовка" xfId="67"/>
    <cellStyle name="Normal_Излишни БП 48960- към 01,01,2010" xfId="68"/>
    <cellStyle name="Normal_Прил.2" xfId="82"/>
    <cellStyle name="Style 1" xfId="69"/>
    <cellStyle name="Нормален 2 2" xfId="70"/>
    <cellStyle name="Нормален 2 4" xfId="3"/>
    <cellStyle name="Нормален 3 3" xfId="71"/>
    <cellStyle name="Нормален 4 3" xfId="72"/>
    <cellStyle name="Нормален 4 4" xfId="73"/>
    <cellStyle name="Нормален 6 2" xfId="74"/>
    <cellStyle name="Нормален 7 2" xfId="75"/>
    <cellStyle name="Нормален_Izli6ni imustestva 12.2011" xfId="7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" name="Text Box 31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" name="Text Box 32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" name="Text Box 33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5" name="Text Box 34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6" name="Text Box 35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7" name="Text Box 36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8" name="Text Box 37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9" name="Text Box 38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0" name="Text Box 39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1" name="Text Box 40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2" name="Text Box 41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3" name="Text Box 42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4" name="Text Box 43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5" name="Text Box 44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6" name="Text Box 45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7" name="Text Box 46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8" name="Text Box 47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9" name="Text Box 48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0" name="Text Box 49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1" name="Text Box 50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2" name="Text Box 51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3" name="Text Box 52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4" name="Text Box 53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5" name="Text Box 54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6" name="Text Box 55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7" name="Text Box 56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8" name="Text Box 57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9" name="Text Box 58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0" name="Text Box 59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1" name="Text Box 60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2" name="Text Box 61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3" name="Text Box 62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4" name="Text Box 63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5" name="Text Box 64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6" name="Text Box 65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7" name="Text Box 66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8" name="Text Box 67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9" name="Text Box 68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0" name="Text Box 69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1" name="Text Box 70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2" name="Text Box 71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3" name="Text Box 72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4" name="Text Box 73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5" name="Text Box 74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6" name="Text Box 75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7" name="Text Box 76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8" name="Text Box 77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9" name="Text Box 78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50" name="Text Box 79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51" name="Text Box 80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52" name="Text Box 81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53" name="Text Box 82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54" name="Text Box 83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55" name="Text Box 84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56" name="Text Box 85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57" name="Text Box 86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58" name="Text Box 87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59" name="Text Box 88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60" name="Text Box 89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61" name="Text Box 90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62" name="Text Box 91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63" name="Text Box 92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64" name="Text Box 93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65" name="Text Box 94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66" name="Text Box 95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67" name="Text Box 96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68" name="Text Box 97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69" name="Text Box 98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70" name="Text Box 99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71" name="Text Box 100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72" name="Text Box 101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73" name="Text Box 102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74" name="Text Box 103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75" name="Text Box 104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76" name="Text Box 105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77" name="Text Box 106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78" name="Text Box 107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79" name="Text Box 108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80" name="Text Box 109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81" name="Text Box 110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82" name="Text Box 111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83" name="Text Box 112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84" name="Text Box 113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85" name="Text Box 114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86" name="Text Box 115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87" name="Text Box 116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88" name="Text Box 117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89" name="Text Box 118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90" name="Text Box 119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91" name="Text Box 120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92" name="Text Box 121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93" name="Text Box 122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94" name="Text Box 123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95" name="Text Box 124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96" name="Text Box 125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97" name="Text Box 126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98" name="Text Box 127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99" name="Text Box 128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00" name="Text Box 129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01" name="Text Box 130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02" name="Text Box 131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03" name="Text Box 132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04" name="Text Box 133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05" name="Text Box 134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06" name="Text Box 135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07" name="Text Box 136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08" name="Text Box 137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09" name="Text Box 138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10" name="Text Box 139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11" name="Text Box 140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12" name="Text Box 141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13" name="Text Box 142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14" name="Text Box 143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15" name="Text Box 144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16" name="Text Box 145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17" name="Text Box 146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18" name="Text Box 147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19" name="Text Box 148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20" name="Text Box 149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21" name="Text Box 150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22" name="Text Box 151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23" name="Text Box 152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24" name="Text Box 153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25" name="Text Box 154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26" name="Text Box 155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27" name="Text Box 156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28" name="Text Box 157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29" name="Text Box 158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30" name="Text Box 159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31" name="Text Box 160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32" name="Text Box 161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33" name="Text Box 162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34" name="Text Box 163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35" name="Text Box 164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36" name="Text Box 165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37" name="Text Box 166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38" name="Text Box 167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39" name="Text Box 168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40" name="Text Box 169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41" name="Text Box 170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42" name="Text Box 171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43" name="Text Box 172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44" name="Text Box 173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45" name="Text Box 174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46" name="Text Box 175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47" name="Text Box 176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48" name="Text Box 177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49" name="Text Box 178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50" name="Text Box 179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51" name="Text Box 180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52" name="Text Box 181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53" name="Text Box 182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54" name="Text Box 183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55" name="Text Box 184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56" name="Text Box 185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57" name="Text Box 186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58" name="Text Box 187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59" name="Text Box 188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60" name="Text Box 189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61" name="Text Box 190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62" name="Text Box 191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63" name="Text Box 192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64" name="Text Box 193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65" name="Text Box 194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66" name="Text Box 195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67" name="Text Box 196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68" name="Text Box 197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69" name="Text Box 198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70" name="Text Box 199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71" name="Text Box 200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72" name="Text Box 201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73" name="Text Box 202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74" name="Text Box 203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75" name="Text Box 204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76" name="Text Box 205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77" name="Text Box 206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78" name="Text Box 207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79" name="Text Box 208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80" name="Text Box 209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81" name="Text Box 210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82" name="Text Box 211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83" name="Text Box 212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84" name="Text Box 213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85" name="Text Box 214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86" name="Text Box 215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87" name="Text Box 216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88" name="Text Box 217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89" name="Text Box 218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90" name="Text Box 219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91" name="Text Box 220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92" name="Text Box 221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93" name="Text Box 222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94" name="Text Box 223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95" name="Text Box 224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96" name="Text Box 225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97" name="Text Box 226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98" name="Text Box 227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199" name="Text Box 228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00" name="Text Box 229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01" name="Text Box 230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02" name="Text Box 231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03" name="Text Box 232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04" name="Text Box 233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05" name="Text Box 234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06" name="Text Box 235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07" name="Text Box 236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08" name="Text Box 237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09" name="Text Box 238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10" name="Text Box 239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11" name="Text Box 240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12" name="Text Box 241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13" name="Text Box 242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14" name="Text Box 243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15" name="Text Box 244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16" name="Text Box 245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17" name="Text Box 246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18" name="Text Box 247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19" name="Text Box 248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20" name="Text Box 249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21" name="Text Box 250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22" name="Text Box 251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23" name="Text Box 252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24" name="Text Box 253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25" name="Text Box 254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26" name="Text Box 255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27" name="Text Box 256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28" name="Text Box 257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29" name="Text Box 258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30" name="Text Box 259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31" name="Text Box 260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32" name="Text Box 261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33" name="Text Box 262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34" name="Text Box 263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35" name="Text Box 264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36" name="Text Box 265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37" name="Text Box 266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38" name="Text Box 267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39" name="Text Box 268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40" name="Text Box 269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41" name="Text Box 270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42" name="Text Box 271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43" name="Text Box 272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44" name="Text Box 273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45" name="Text Box 274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46" name="Text Box 275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47" name="Text Box 276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48" name="Text Box 277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49" name="Text Box 278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50" name="Text Box 279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51" name="Text Box 280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52" name="Text Box 281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53" name="Text Box 282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54" name="Text Box 283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55" name="Text Box 284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56" name="Text Box 285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57" name="Text Box 286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58" name="Text Box 287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59" name="Text Box 288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60" name="Text Box 289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61" name="Text Box 290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62" name="Text Box 291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63" name="Text Box 292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64" name="Text Box 293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65" name="Text Box 294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66" name="Text Box 295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67" name="Text Box 296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68" name="Text Box 297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69" name="Text Box 298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70" name="Text Box 299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71" name="Text Box 300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72" name="Text Box 301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73" name="Text Box 302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74" name="Text Box 303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75" name="Text Box 304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76" name="Text Box 305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77" name="Text Box 306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78" name="Text Box 307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79" name="Text Box 308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80" name="Text Box 309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81" name="Text Box 310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82" name="Text Box 311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83" name="Text Box 312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84" name="Text Box 313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85" name="Text Box 314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86" name="Text Box 315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87" name="Text Box 316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88" name="Text Box 317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89" name="Text Box 318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90" name="Text Box 319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91" name="Text Box 320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92" name="Text Box 321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93" name="Text Box 322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94" name="Text Box 323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95" name="Text Box 324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96" name="Text Box 325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97" name="Text Box 326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98" name="Text Box 327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299" name="Text Box 328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00" name="Text Box 329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01" name="Text Box 330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02" name="Text Box 331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03" name="Text Box 332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04" name="Text Box 333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05" name="Text Box 334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06" name="Text Box 335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07" name="Text Box 336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08" name="Text Box 337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09" name="Text Box 338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10" name="Text Box 339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11" name="Text Box 340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12" name="Text Box 341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13" name="Text Box 342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14" name="Text Box 343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15" name="Text Box 344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16" name="Text Box 345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17" name="Text Box 346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18" name="Text Box 347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19" name="Text Box 348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20" name="Text Box 349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21" name="Text Box 350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22" name="Text Box 351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23" name="Text Box 352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24" name="Text Box 353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25" name="Text Box 354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26" name="Text Box 355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27" name="Text Box 356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28" name="Text Box 357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29" name="Text Box 358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30" name="Text Box 359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31" name="Text Box 360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32" name="Text Box 361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33" name="Text Box 362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34" name="Text Box 363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35" name="Text Box 364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36" name="Text Box 365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37" name="Text Box 366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38" name="Text Box 367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39" name="Text Box 368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40" name="Text Box 369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41" name="Text Box 370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42" name="Text Box 371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43" name="Text Box 372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44" name="Text Box 373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45" name="Text Box 374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46" name="Text Box 375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47" name="Text Box 376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48" name="Text Box 377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49" name="Text Box 378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50" name="Text Box 379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51" name="Text Box 380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52" name="Text Box 381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53" name="Text Box 382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54" name="Text Box 383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55" name="Text Box 384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56" name="Text Box 385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57" name="Text Box 386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58" name="Text Box 387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59" name="Text Box 388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60" name="Text Box 389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61" name="Text Box 390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62" name="Text Box 391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63" name="Text Box 392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64" name="Text Box 393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65" name="Text Box 394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66" name="Text Box 395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67" name="Text Box 396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68" name="Text Box 397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69" name="Text Box 398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70" name="Text Box 399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71" name="Text Box 400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72" name="Text Box 401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73" name="Text Box 402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74" name="Text Box 403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75" name="Text Box 404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76" name="Text Box 405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77" name="Text Box 406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78" name="Text Box 407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79" name="Text Box 408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80" name="Text Box 409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81" name="Text Box 410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82" name="Text Box 411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83" name="Text Box 412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84" name="Text Box 413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85" name="Text Box 414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86" name="Text Box 415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87" name="Text Box 416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88" name="Text Box 417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89" name="Text Box 418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90" name="Text Box 419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91" name="Text Box 420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92" name="Text Box 421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93" name="Text Box 422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94" name="Text Box 423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95" name="Text Box 424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96" name="Text Box 425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97" name="Text Box 426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98" name="Text Box 427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399" name="Text Box 428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00" name="Text Box 429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01" name="Text Box 430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02" name="Text Box 431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03" name="Text Box 432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04" name="Text Box 433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05" name="Text Box 434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06" name="Text Box 435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07" name="Text Box 436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08" name="Text Box 437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09" name="Text Box 438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10" name="Text Box 439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11" name="Text Box 440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12" name="Text Box 441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13" name="Text Box 442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14" name="Text Box 443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15" name="Text Box 444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16" name="Text Box 445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17" name="Text Box 446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18" name="Text Box 447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19" name="Text Box 448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20" name="Text Box 449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21" name="Text Box 450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22" name="Text Box 451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23" name="Text Box 452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24" name="Text Box 453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25" name="Text Box 454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26" name="Text Box 455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27" name="Text Box 456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28" name="Text Box 457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29" name="Text Box 458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30" name="Text Box 459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31" name="Text Box 460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32" name="Text Box 461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33" name="Text Box 462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34" name="Text Box 463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35" name="Text Box 464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36" name="Text Box 465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37" name="Text Box 466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38" name="Text Box 467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39" name="Text Box 468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40" name="Text Box 469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41" name="Text Box 470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42" name="Text Box 471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43" name="Text Box 472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44" name="Text Box 473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45" name="Text Box 474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46" name="Text Box 475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47" name="Text Box 476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48" name="Text Box 477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49" name="Text Box 478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50" name="Text Box 479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51" name="Text Box 480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52" name="Text Box 481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53" name="Text Box 482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54" name="Text Box 483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55" name="Text Box 484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56" name="Text Box 485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57" name="Text Box 486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58" name="Text Box 487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59" name="Text Box 488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60" name="Text Box 489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61" name="Text Box 490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62" name="Text Box 491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63" name="Text Box 492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64" name="Text Box 493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65" name="Text Box 494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66" name="Text Box 495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67" name="Text Box 496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68" name="Text Box 497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69" name="Text Box 498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70" name="Text Box 499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71" name="Text Box 500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72" name="Text Box 501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73" name="Text Box 502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74" name="Text Box 503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75" name="Text Box 504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76" name="Text Box 505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77" name="Text Box 506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78" name="Text Box 507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79" name="Text Box 508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80" name="Text Box 509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81" name="Text Box 510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82" name="Text Box 511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83" name="Text Box 512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84" name="Text Box 513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85" name="Text Box 514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86" name="Text Box 515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87" name="Text Box 516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88" name="Text Box 517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89" name="Text Box 518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90" name="Text Box 519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91" name="Text Box 520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92" name="Text Box 521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93" name="Text Box 522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94" name="Text Box 523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95" name="Text Box 524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96" name="Text Box 525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97" name="Text Box 526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98" name="Text Box 527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499" name="Text Box 528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500" name="Text Box 529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501" name="Text Box 530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502" name="Text Box 531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503" name="Text Box 532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504" name="Text Box 533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505" name="Text Box 534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506" name="Text Box 535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507" name="Text Box 536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508" name="Text Box 537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509" name="Text Box 538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510" name="Text Box 539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511" name="Text Box 540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512" name="Text Box 541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513" name="Text Box 542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514" name="Text Box 543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515" name="Text Box 544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516" name="Text Box 545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517" name="Text Box 546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518" name="Text Box 547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519" name="Text Box 548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520" name="Text Box 549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521" name="Text Box 550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522" name="Text Box 551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523" name="Text Box 552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524" name="Text Box 553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525" name="Text Box 554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526" name="Text Box 555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527" name="Text Box 556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528" name="Text Box 557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529" name="Text Box 558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530" name="Text Box 559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531" name="Text Box 560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532" name="Text Box 561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533" name="Text Box 562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534" name="Text Box 563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535" name="Text Box 564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536" name="Text Box 565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537" name="Text Box 566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538" name="Text Box 567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539" name="Text Box 568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540" name="Text Box 569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541" name="Text Box 570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542" name="Text Box 571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543" name="Text Box 572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544" name="Text Box 573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545" name="Text Box 574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546" name="Text Box 575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547" name="Text Box 576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548" name="Text Box 577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549" name="Text Box 578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550" name="Text Box 579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551" name="Text Box 580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552" name="Text Box 581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553" name="Text Box 582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554" name="Text Box 583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555" name="Text Box 584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556" name="Text Box 585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557" name="Text Box 586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558" name="Text Box 587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559" name="Text Box 588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560" name="Text Box 589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561" name="Text Box 590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562" name="Text Box 591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563" name="Text Box 592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564" name="Text Box 593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565" name="Text Box 594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566" name="Text Box 595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567" name="Text Box 596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568" name="Text Box 597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569" name="Text Box 598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570" name="Text Box 599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571" name="Text Box 600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572" name="Text Box 601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573" name="Text Box 602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574" name="Text Box 603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575" name="Text Box 604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7</xdr:row>
      <xdr:rowOff>0</xdr:rowOff>
    </xdr:from>
    <xdr:to>
      <xdr:col>19</xdr:col>
      <xdr:colOff>106680</xdr:colOff>
      <xdr:row>8</xdr:row>
      <xdr:rowOff>152400</xdr:rowOff>
    </xdr:to>
    <xdr:sp macro="" textlink="">
      <xdr:nvSpPr>
        <xdr:cNvPr id="576" name="Text Box 605"/>
        <xdr:cNvSpPr txBox="1">
          <a:spLocks noChangeArrowheads="1"/>
        </xdr:cNvSpPr>
      </xdr:nvSpPr>
      <xdr:spPr>
        <a:xfrm>
          <a:off x="17183100" y="23145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99060</xdr:colOff>
      <xdr:row>11</xdr:row>
      <xdr:rowOff>207645</xdr:rowOff>
    </xdr:to>
    <xdr:sp macro="" textlink="">
      <xdr:nvSpPr>
        <xdr:cNvPr id="577" name="Text Box 570"/>
        <xdr:cNvSpPr txBox="1">
          <a:spLocks noChangeArrowheads="1"/>
        </xdr:cNvSpPr>
      </xdr:nvSpPr>
      <xdr:spPr>
        <a:xfrm>
          <a:off x="7315200" y="2981325"/>
          <a:ext cx="9906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99060</xdr:colOff>
      <xdr:row>11</xdr:row>
      <xdr:rowOff>207645</xdr:rowOff>
    </xdr:to>
    <xdr:sp macro="" textlink="">
      <xdr:nvSpPr>
        <xdr:cNvPr id="578" name="Text Box 571"/>
        <xdr:cNvSpPr txBox="1">
          <a:spLocks noChangeArrowheads="1"/>
        </xdr:cNvSpPr>
      </xdr:nvSpPr>
      <xdr:spPr>
        <a:xfrm>
          <a:off x="7315200" y="2981325"/>
          <a:ext cx="9906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99060</xdr:colOff>
      <xdr:row>11</xdr:row>
      <xdr:rowOff>207645</xdr:rowOff>
    </xdr:to>
    <xdr:sp macro="" textlink="">
      <xdr:nvSpPr>
        <xdr:cNvPr id="579" name="Text Box 572"/>
        <xdr:cNvSpPr txBox="1">
          <a:spLocks noChangeArrowheads="1"/>
        </xdr:cNvSpPr>
      </xdr:nvSpPr>
      <xdr:spPr>
        <a:xfrm>
          <a:off x="7315200" y="2981325"/>
          <a:ext cx="9906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2457450</xdr:colOff>
      <xdr:row>573</xdr:row>
      <xdr:rowOff>0</xdr:rowOff>
    </xdr:from>
    <xdr:to>
      <xdr:col>2</xdr:col>
      <xdr:colOff>2571115</xdr:colOff>
      <xdr:row>576</xdr:row>
      <xdr:rowOff>19050</xdr:rowOff>
    </xdr:to>
    <xdr:sp macro="" textlink="">
      <xdr:nvSpPr>
        <xdr:cNvPr id="4" name="Text Box 410"/>
        <xdr:cNvSpPr txBox="1"/>
      </xdr:nvSpPr>
      <xdr:spPr>
        <a:xfrm>
          <a:off x="3352800" y="113928525"/>
          <a:ext cx="113665" cy="476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342900</xdr:colOff>
      <xdr:row>573</xdr:row>
      <xdr:rowOff>0</xdr:rowOff>
    </xdr:from>
    <xdr:to>
      <xdr:col>2</xdr:col>
      <xdr:colOff>456565</xdr:colOff>
      <xdr:row>576</xdr:row>
      <xdr:rowOff>19050</xdr:rowOff>
    </xdr:to>
    <xdr:sp macro="" textlink="">
      <xdr:nvSpPr>
        <xdr:cNvPr id="5" name="Text Box 410"/>
        <xdr:cNvSpPr txBox="1"/>
      </xdr:nvSpPr>
      <xdr:spPr>
        <a:xfrm>
          <a:off x="552450" y="3505200"/>
          <a:ext cx="113665" cy="476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2457450</xdr:colOff>
      <xdr:row>584</xdr:row>
      <xdr:rowOff>0</xdr:rowOff>
    </xdr:from>
    <xdr:to>
      <xdr:col>2</xdr:col>
      <xdr:colOff>2571115</xdr:colOff>
      <xdr:row>586</xdr:row>
      <xdr:rowOff>95250</xdr:rowOff>
    </xdr:to>
    <xdr:sp macro="" textlink="">
      <xdr:nvSpPr>
        <xdr:cNvPr id="6" name="Text Box 410"/>
        <xdr:cNvSpPr txBox="1"/>
      </xdr:nvSpPr>
      <xdr:spPr>
        <a:xfrm>
          <a:off x="3190875" y="114166650"/>
          <a:ext cx="113665" cy="476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342900</xdr:colOff>
      <xdr:row>584</xdr:row>
      <xdr:rowOff>0</xdr:rowOff>
    </xdr:from>
    <xdr:to>
      <xdr:col>2</xdr:col>
      <xdr:colOff>456565</xdr:colOff>
      <xdr:row>586</xdr:row>
      <xdr:rowOff>95250</xdr:rowOff>
    </xdr:to>
    <xdr:sp macro="" textlink="">
      <xdr:nvSpPr>
        <xdr:cNvPr id="7" name="Text Box 410"/>
        <xdr:cNvSpPr txBox="1"/>
      </xdr:nvSpPr>
      <xdr:spPr>
        <a:xfrm>
          <a:off x="1076325" y="114166650"/>
          <a:ext cx="113665" cy="47625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</xdr:col>
      <xdr:colOff>28575</xdr:colOff>
      <xdr:row>589</xdr:row>
      <xdr:rowOff>0</xdr:rowOff>
    </xdr:from>
    <xdr:ext cx="76200" cy="271462"/>
    <xdr:sp macro="" textlink="">
      <xdr:nvSpPr>
        <xdr:cNvPr id="8" name="Text Box 275"/>
        <xdr:cNvSpPr txBox="1">
          <a:spLocks noChangeArrowheads="1"/>
        </xdr:cNvSpPr>
      </xdr:nvSpPr>
      <xdr:spPr>
        <a:xfrm>
          <a:off x="762000" y="115119150"/>
          <a:ext cx="76200" cy="2714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28575</xdr:colOff>
      <xdr:row>589</xdr:row>
      <xdr:rowOff>0</xdr:rowOff>
    </xdr:from>
    <xdr:ext cx="76200" cy="271462"/>
    <xdr:sp macro="" textlink="">
      <xdr:nvSpPr>
        <xdr:cNvPr id="9" name="Text Box 275"/>
        <xdr:cNvSpPr txBox="1">
          <a:spLocks noChangeArrowheads="1"/>
        </xdr:cNvSpPr>
      </xdr:nvSpPr>
      <xdr:spPr>
        <a:xfrm>
          <a:off x="762000" y="115119150"/>
          <a:ext cx="76200" cy="2714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28575</xdr:colOff>
      <xdr:row>589</xdr:row>
      <xdr:rowOff>0</xdr:rowOff>
    </xdr:from>
    <xdr:to>
      <xdr:col>2</xdr:col>
      <xdr:colOff>95250</xdr:colOff>
      <xdr:row>590</xdr:row>
      <xdr:rowOff>61385</xdr:rowOff>
    </xdr:to>
    <xdr:sp macro="" textlink="">
      <xdr:nvSpPr>
        <xdr:cNvPr id="10" name="Text Box 338"/>
        <xdr:cNvSpPr txBox="1">
          <a:spLocks noChangeArrowheads="1"/>
        </xdr:cNvSpPr>
      </xdr:nvSpPr>
      <xdr:spPr>
        <a:xfrm>
          <a:off x="762000" y="115119150"/>
          <a:ext cx="66675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70910</xdr:rowOff>
    </xdr:to>
    <xdr:sp macro="" textlink="">
      <xdr:nvSpPr>
        <xdr:cNvPr id="11" name="Text Box 275"/>
        <xdr:cNvSpPr txBox="1">
          <a:spLocks noChangeArrowheads="1"/>
        </xdr:cNvSpPr>
      </xdr:nvSpPr>
      <xdr:spPr>
        <a:xfrm>
          <a:off x="762000" y="115119150"/>
          <a:ext cx="76200" cy="261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51860</xdr:rowOff>
    </xdr:to>
    <xdr:sp macro="" textlink="">
      <xdr:nvSpPr>
        <xdr:cNvPr id="12" name="Text Box 112"/>
        <xdr:cNvSpPr txBox="1">
          <a:spLocks noChangeArrowheads="1"/>
        </xdr:cNvSpPr>
      </xdr:nvSpPr>
      <xdr:spPr>
        <a:xfrm>
          <a:off x="762000" y="115119150"/>
          <a:ext cx="76200" cy="242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61385</xdr:rowOff>
    </xdr:to>
    <xdr:sp macro="" textlink="">
      <xdr:nvSpPr>
        <xdr:cNvPr id="13" name="Text Box 312"/>
        <xdr:cNvSpPr txBox="1">
          <a:spLocks noChangeArrowheads="1"/>
        </xdr:cNvSpPr>
      </xdr:nvSpPr>
      <xdr:spPr>
        <a:xfrm>
          <a:off x="762000" y="1151191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61385</xdr:rowOff>
    </xdr:to>
    <xdr:sp macro="" textlink="">
      <xdr:nvSpPr>
        <xdr:cNvPr id="14" name="Text Box 410"/>
        <xdr:cNvSpPr txBox="1">
          <a:spLocks noChangeArrowheads="1"/>
        </xdr:cNvSpPr>
      </xdr:nvSpPr>
      <xdr:spPr>
        <a:xfrm>
          <a:off x="762000" y="1151191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51860</xdr:rowOff>
    </xdr:to>
    <xdr:sp macro="" textlink="">
      <xdr:nvSpPr>
        <xdr:cNvPr id="15" name="Text Box 510"/>
        <xdr:cNvSpPr txBox="1">
          <a:spLocks noChangeArrowheads="1"/>
        </xdr:cNvSpPr>
      </xdr:nvSpPr>
      <xdr:spPr>
        <a:xfrm>
          <a:off x="762000" y="115119150"/>
          <a:ext cx="76200" cy="242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51860</xdr:rowOff>
    </xdr:to>
    <xdr:sp macro="" textlink="">
      <xdr:nvSpPr>
        <xdr:cNvPr id="16" name="Text Box 511"/>
        <xdr:cNvSpPr txBox="1">
          <a:spLocks noChangeArrowheads="1"/>
        </xdr:cNvSpPr>
      </xdr:nvSpPr>
      <xdr:spPr>
        <a:xfrm>
          <a:off x="762000" y="115119150"/>
          <a:ext cx="76200" cy="242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51860</xdr:rowOff>
    </xdr:to>
    <xdr:sp macro="" textlink="">
      <xdr:nvSpPr>
        <xdr:cNvPr id="17" name="Text Box 512"/>
        <xdr:cNvSpPr txBox="1">
          <a:spLocks noChangeArrowheads="1"/>
        </xdr:cNvSpPr>
      </xdr:nvSpPr>
      <xdr:spPr>
        <a:xfrm>
          <a:off x="762000" y="115119150"/>
          <a:ext cx="76200" cy="242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51860</xdr:rowOff>
    </xdr:to>
    <xdr:sp macro="" textlink="">
      <xdr:nvSpPr>
        <xdr:cNvPr id="18" name="Text Box 513"/>
        <xdr:cNvSpPr txBox="1">
          <a:spLocks noChangeArrowheads="1"/>
        </xdr:cNvSpPr>
      </xdr:nvSpPr>
      <xdr:spPr>
        <a:xfrm>
          <a:off x="762000" y="115119150"/>
          <a:ext cx="76200" cy="242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51860</xdr:rowOff>
    </xdr:to>
    <xdr:sp macro="" textlink="">
      <xdr:nvSpPr>
        <xdr:cNvPr id="19" name="Text Box 514"/>
        <xdr:cNvSpPr txBox="1">
          <a:spLocks noChangeArrowheads="1"/>
        </xdr:cNvSpPr>
      </xdr:nvSpPr>
      <xdr:spPr>
        <a:xfrm>
          <a:off x="762000" y="115119150"/>
          <a:ext cx="76200" cy="242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51860</xdr:rowOff>
    </xdr:to>
    <xdr:sp macro="" textlink="">
      <xdr:nvSpPr>
        <xdr:cNvPr id="20" name="Text Box 515"/>
        <xdr:cNvSpPr txBox="1">
          <a:spLocks noChangeArrowheads="1"/>
        </xdr:cNvSpPr>
      </xdr:nvSpPr>
      <xdr:spPr>
        <a:xfrm>
          <a:off x="762000" y="115119150"/>
          <a:ext cx="76200" cy="242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51860</xdr:rowOff>
    </xdr:to>
    <xdr:sp macro="" textlink="">
      <xdr:nvSpPr>
        <xdr:cNvPr id="21" name="Text Box 516"/>
        <xdr:cNvSpPr txBox="1">
          <a:spLocks noChangeArrowheads="1"/>
        </xdr:cNvSpPr>
      </xdr:nvSpPr>
      <xdr:spPr>
        <a:xfrm>
          <a:off x="762000" y="115119150"/>
          <a:ext cx="76200" cy="242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51860</xdr:rowOff>
    </xdr:to>
    <xdr:sp macro="" textlink="">
      <xdr:nvSpPr>
        <xdr:cNvPr id="22" name="Text Box 517"/>
        <xdr:cNvSpPr txBox="1">
          <a:spLocks noChangeArrowheads="1"/>
        </xdr:cNvSpPr>
      </xdr:nvSpPr>
      <xdr:spPr>
        <a:xfrm>
          <a:off x="762000" y="115119150"/>
          <a:ext cx="76200" cy="242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51860</xdr:rowOff>
    </xdr:to>
    <xdr:sp macro="" textlink="">
      <xdr:nvSpPr>
        <xdr:cNvPr id="23" name="Text Box 518"/>
        <xdr:cNvSpPr txBox="1">
          <a:spLocks noChangeArrowheads="1"/>
        </xdr:cNvSpPr>
      </xdr:nvSpPr>
      <xdr:spPr>
        <a:xfrm>
          <a:off x="762000" y="115119150"/>
          <a:ext cx="76200" cy="242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51860</xdr:rowOff>
    </xdr:to>
    <xdr:sp macro="" textlink="">
      <xdr:nvSpPr>
        <xdr:cNvPr id="24" name="Text Box 519"/>
        <xdr:cNvSpPr txBox="1">
          <a:spLocks noChangeArrowheads="1"/>
        </xdr:cNvSpPr>
      </xdr:nvSpPr>
      <xdr:spPr>
        <a:xfrm>
          <a:off x="762000" y="115119150"/>
          <a:ext cx="76200" cy="242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51860</xdr:rowOff>
    </xdr:to>
    <xdr:sp macro="" textlink="">
      <xdr:nvSpPr>
        <xdr:cNvPr id="25" name="Text Box 520"/>
        <xdr:cNvSpPr txBox="1">
          <a:spLocks noChangeArrowheads="1"/>
        </xdr:cNvSpPr>
      </xdr:nvSpPr>
      <xdr:spPr>
        <a:xfrm>
          <a:off x="762000" y="115119150"/>
          <a:ext cx="76200" cy="242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51860</xdr:rowOff>
    </xdr:to>
    <xdr:sp macro="" textlink="">
      <xdr:nvSpPr>
        <xdr:cNvPr id="26" name="Text Box 521"/>
        <xdr:cNvSpPr txBox="1">
          <a:spLocks noChangeArrowheads="1"/>
        </xdr:cNvSpPr>
      </xdr:nvSpPr>
      <xdr:spPr>
        <a:xfrm>
          <a:off x="762000" y="115119150"/>
          <a:ext cx="76200" cy="242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61385</xdr:rowOff>
    </xdr:to>
    <xdr:sp macro="" textlink="">
      <xdr:nvSpPr>
        <xdr:cNvPr id="27" name="Text Box 1608"/>
        <xdr:cNvSpPr txBox="1">
          <a:spLocks noChangeArrowheads="1"/>
        </xdr:cNvSpPr>
      </xdr:nvSpPr>
      <xdr:spPr>
        <a:xfrm>
          <a:off x="762000" y="1151191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61385</xdr:rowOff>
    </xdr:to>
    <xdr:sp macro="" textlink="">
      <xdr:nvSpPr>
        <xdr:cNvPr id="28" name="Text Box 1614"/>
        <xdr:cNvSpPr txBox="1">
          <a:spLocks noChangeArrowheads="1"/>
        </xdr:cNvSpPr>
      </xdr:nvSpPr>
      <xdr:spPr>
        <a:xfrm>
          <a:off x="762000" y="1151191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61385</xdr:rowOff>
    </xdr:to>
    <xdr:sp macro="" textlink="">
      <xdr:nvSpPr>
        <xdr:cNvPr id="29" name="Text Box 1615"/>
        <xdr:cNvSpPr txBox="1">
          <a:spLocks noChangeArrowheads="1"/>
        </xdr:cNvSpPr>
      </xdr:nvSpPr>
      <xdr:spPr>
        <a:xfrm>
          <a:off x="762000" y="1151191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61385</xdr:rowOff>
    </xdr:to>
    <xdr:sp macro="" textlink="">
      <xdr:nvSpPr>
        <xdr:cNvPr id="30" name="Text Box 1616"/>
        <xdr:cNvSpPr txBox="1">
          <a:spLocks noChangeArrowheads="1"/>
        </xdr:cNvSpPr>
      </xdr:nvSpPr>
      <xdr:spPr>
        <a:xfrm>
          <a:off x="762000" y="1151191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61385</xdr:rowOff>
    </xdr:to>
    <xdr:sp macro="" textlink="">
      <xdr:nvSpPr>
        <xdr:cNvPr id="31" name="Text Box 1617"/>
        <xdr:cNvSpPr txBox="1">
          <a:spLocks noChangeArrowheads="1"/>
        </xdr:cNvSpPr>
      </xdr:nvSpPr>
      <xdr:spPr>
        <a:xfrm>
          <a:off x="762000" y="1151191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61385</xdr:rowOff>
    </xdr:to>
    <xdr:sp macro="" textlink="">
      <xdr:nvSpPr>
        <xdr:cNvPr id="32" name="Text Box 1618"/>
        <xdr:cNvSpPr txBox="1">
          <a:spLocks noChangeArrowheads="1"/>
        </xdr:cNvSpPr>
      </xdr:nvSpPr>
      <xdr:spPr>
        <a:xfrm>
          <a:off x="762000" y="1151191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61385</xdr:rowOff>
    </xdr:to>
    <xdr:sp macro="" textlink="">
      <xdr:nvSpPr>
        <xdr:cNvPr id="33" name="Text Box 1619"/>
        <xdr:cNvSpPr txBox="1">
          <a:spLocks noChangeArrowheads="1"/>
        </xdr:cNvSpPr>
      </xdr:nvSpPr>
      <xdr:spPr>
        <a:xfrm>
          <a:off x="762000" y="1151191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61385</xdr:rowOff>
    </xdr:to>
    <xdr:sp macro="" textlink="">
      <xdr:nvSpPr>
        <xdr:cNvPr id="34" name="Text Box 1620"/>
        <xdr:cNvSpPr txBox="1">
          <a:spLocks noChangeArrowheads="1"/>
        </xdr:cNvSpPr>
      </xdr:nvSpPr>
      <xdr:spPr>
        <a:xfrm>
          <a:off x="762000" y="1151191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61385</xdr:rowOff>
    </xdr:to>
    <xdr:sp macro="" textlink="">
      <xdr:nvSpPr>
        <xdr:cNvPr id="35" name="Text Box 1621"/>
        <xdr:cNvSpPr txBox="1">
          <a:spLocks noChangeArrowheads="1"/>
        </xdr:cNvSpPr>
      </xdr:nvSpPr>
      <xdr:spPr>
        <a:xfrm>
          <a:off x="762000" y="1151191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61385</xdr:rowOff>
    </xdr:to>
    <xdr:sp macro="" textlink="">
      <xdr:nvSpPr>
        <xdr:cNvPr id="36" name="Text Box 1622"/>
        <xdr:cNvSpPr txBox="1">
          <a:spLocks noChangeArrowheads="1"/>
        </xdr:cNvSpPr>
      </xdr:nvSpPr>
      <xdr:spPr>
        <a:xfrm>
          <a:off x="762000" y="1151191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61385</xdr:rowOff>
    </xdr:to>
    <xdr:sp macro="" textlink="">
      <xdr:nvSpPr>
        <xdr:cNvPr id="37" name="Text Box 1623"/>
        <xdr:cNvSpPr txBox="1">
          <a:spLocks noChangeArrowheads="1"/>
        </xdr:cNvSpPr>
      </xdr:nvSpPr>
      <xdr:spPr>
        <a:xfrm>
          <a:off x="762000" y="1151191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61385</xdr:rowOff>
    </xdr:to>
    <xdr:sp macro="" textlink="">
      <xdr:nvSpPr>
        <xdr:cNvPr id="38" name="Text Box 1624"/>
        <xdr:cNvSpPr txBox="1">
          <a:spLocks noChangeArrowheads="1"/>
        </xdr:cNvSpPr>
      </xdr:nvSpPr>
      <xdr:spPr>
        <a:xfrm>
          <a:off x="762000" y="1151191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61385</xdr:rowOff>
    </xdr:to>
    <xdr:sp macro="" textlink="">
      <xdr:nvSpPr>
        <xdr:cNvPr id="39" name="Text Box 1625"/>
        <xdr:cNvSpPr txBox="1">
          <a:spLocks noChangeArrowheads="1"/>
        </xdr:cNvSpPr>
      </xdr:nvSpPr>
      <xdr:spPr>
        <a:xfrm>
          <a:off x="762000" y="1151191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61385</xdr:rowOff>
    </xdr:to>
    <xdr:sp macro="" textlink="">
      <xdr:nvSpPr>
        <xdr:cNvPr id="40" name="Text Box 2231"/>
        <xdr:cNvSpPr txBox="1">
          <a:spLocks noChangeArrowheads="1"/>
        </xdr:cNvSpPr>
      </xdr:nvSpPr>
      <xdr:spPr>
        <a:xfrm>
          <a:off x="762000" y="1151191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61385</xdr:rowOff>
    </xdr:to>
    <xdr:sp macro="" textlink="">
      <xdr:nvSpPr>
        <xdr:cNvPr id="41" name="Text Box 2232"/>
        <xdr:cNvSpPr txBox="1">
          <a:spLocks noChangeArrowheads="1"/>
        </xdr:cNvSpPr>
      </xdr:nvSpPr>
      <xdr:spPr>
        <a:xfrm>
          <a:off x="762000" y="1151191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51860</xdr:rowOff>
    </xdr:to>
    <xdr:sp macro="" textlink="">
      <xdr:nvSpPr>
        <xdr:cNvPr id="42" name="Text Box 338"/>
        <xdr:cNvSpPr txBox="1">
          <a:spLocks noChangeArrowheads="1"/>
        </xdr:cNvSpPr>
      </xdr:nvSpPr>
      <xdr:spPr>
        <a:xfrm>
          <a:off x="762000" y="115119150"/>
          <a:ext cx="76200" cy="242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51860</xdr:rowOff>
    </xdr:to>
    <xdr:sp macro="" textlink="">
      <xdr:nvSpPr>
        <xdr:cNvPr id="43" name="Text Box 461"/>
        <xdr:cNvSpPr txBox="1">
          <a:spLocks noChangeArrowheads="1"/>
        </xdr:cNvSpPr>
      </xdr:nvSpPr>
      <xdr:spPr>
        <a:xfrm>
          <a:off x="762000" y="115119150"/>
          <a:ext cx="76200" cy="242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61385</xdr:rowOff>
    </xdr:to>
    <xdr:sp macro="" textlink="">
      <xdr:nvSpPr>
        <xdr:cNvPr id="44" name="Text Box 2232"/>
        <xdr:cNvSpPr txBox="1">
          <a:spLocks noChangeArrowheads="1"/>
        </xdr:cNvSpPr>
      </xdr:nvSpPr>
      <xdr:spPr>
        <a:xfrm>
          <a:off x="762000" y="1151191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95250</xdr:colOff>
      <xdr:row>590</xdr:row>
      <xdr:rowOff>61385</xdr:rowOff>
    </xdr:to>
    <xdr:sp macro="" textlink="">
      <xdr:nvSpPr>
        <xdr:cNvPr id="45" name="Text Box 338"/>
        <xdr:cNvSpPr txBox="1">
          <a:spLocks noChangeArrowheads="1"/>
        </xdr:cNvSpPr>
      </xdr:nvSpPr>
      <xdr:spPr>
        <a:xfrm>
          <a:off x="762000" y="115119150"/>
          <a:ext cx="66675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70910</xdr:rowOff>
    </xdr:to>
    <xdr:sp macro="" textlink="">
      <xdr:nvSpPr>
        <xdr:cNvPr id="46" name="Text Box 275"/>
        <xdr:cNvSpPr txBox="1">
          <a:spLocks noChangeArrowheads="1"/>
        </xdr:cNvSpPr>
      </xdr:nvSpPr>
      <xdr:spPr>
        <a:xfrm>
          <a:off x="762000" y="115119150"/>
          <a:ext cx="76200" cy="261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51860</xdr:rowOff>
    </xdr:to>
    <xdr:sp macro="" textlink="">
      <xdr:nvSpPr>
        <xdr:cNvPr id="47" name="Text Box 112"/>
        <xdr:cNvSpPr txBox="1">
          <a:spLocks noChangeArrowheads="1"/>
        </xdr:cNvSpPr>
      </xdr:nvSpPr>
      <xdr:spPr>
        <a:xfrm>
          <a:off x="762000" y="115119150"/>
          <a:ext cx="76200" cy="242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61385</xdr:rowOff>
    </xdr:to>
    <xdr:sp macro="" textlink="">
      <xdr:nvSpPr>
        <xdr:cNvPr id="48" name="Text Box 312"/>
        <xdr:cNvSpPr txBox="1">
          <a:spLocks noChangeArrowheads="1"/>
        </xdr:cNvSpPr>
      </xdr:nvSpPr>
      <xdr:spPr>
        <a:xfrm>
          <a:off x="762000" y="1151191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61385</xdr:rowOff>
    </xdr:to>
    <xdr:sp macro="" textlink="">
      <xdr:nvSpPr>
        <xdr:cNvPr id="49" name="Text Box 410"/>
        <xdr:cNvSpPr txBox="1">
          <a:spLocks noChangeArrowheads="1"/>
        </xdr:cNvSpPr>
      </xdr:nvSpPr>
      <xdr:spPr>
        <a:xfrm>
          <a:off x="762000" y="1151191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51860</xdr:rowOff>
    </xdr:to>
    <xdr:sp macro="" textlink="">
      <xdr:nvSpPr>
        <xdr:cNvPr id="50" name="Text Box 510"/>
        <xdr:cNvSpPr txBox="1">
          <a:spLocks noChangeArrowheads="1"/>
        </xdr:cNvSpPr>
      </xdr:nvSpPr>
      <xdr:spPr>
        <a:xfrm>
          <a:off x="762000" y="115119150"/>
          <a:ext cx="76200" cy="242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51860</xdr:rowOff>
    </xdr:to>
    <xdr:sp macro="" textlink="">
      <xdr:nvSpPr>
        <xdr:cNvPr id="51" name="Text Box 511"/>
        <xdr:cNvSpPr txBox="1">
          <a:spLocks noChangeArrowheads="1"/>
        </xdr:cNvSpPr>
      </xdr:nvSpPr>
      <xdr:spPr>
        <a:xfrm>
          <a:off x="762000" y="115119150"/>
          <a:ext cx="76200" cy="242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51860</xdr:rowOff>
    </xdr:to>
    <xdr:sp macro="" textlink="">
      <xdr:nvSpPr>
        <xdr:cNvPr id="52" name="Text Box 512"/>
        <xdr:cNvSpPr txBox="1">
          <a:spLocks noChangeArrowheads="1"/>
        </xdr:cNvSpPr>
      </xdr:nvSpPr>
      <xdr:spPr>
        <a:xfrm>
          <a:off x="762000" y="115119150"/>
          <a:ext cx="76200" cy="242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51860</xdr:rowOff>
    </xdr:to>
    <xdr:sp macro="" textlink="">
      <xdr:nvSpPr>
        <xdr:cNvPr id="53" name="Text Box 513"/>
        <xdr:cNvSpPr txBox="1">
          <a:spLocks noChangeArrowheads="1"/>
        </xdr:cNvSpPr>
      </xdr:nvSpPr>
      <xdr:spPr>
        <a:xfrm>
          <a:off x="762000" y="115119150"/>
          <a:ext cx="76200" cy="242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51860</xdr:rowOff>
    </xdr:to>
    <xdr:sp macro="" textlink="">
      <xdr:nvSpPr>
        <xdr:cNvPr id="54" name="Text Box 514"/>
        <xdr:cNvSpPr txBox="1">
          <a:spLocks noChangeArrowheads="1"/>
        </xdr:cNvSpPr>
      </xdr:nvSpPr>
      <xdr:spPr>
        <a:xfrm>
          <a:off x="762000" y="115119150"/>
          <a:ext cx="76200" cy="242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51860</xdr:rowOff>
    </xdr:to>
    <xdr:sp macro="" textlink="">
      <xdr:nvSpPr>
        <xdr:cNvPr id="55" name="Text Box 515"/>
        <xdr:cNvSpPr txBox="1">
          <a:spLocks noChangeArrowheads="1"/>
        </xdr:cNvSpPr>
      </xdr:nvSpPr>
      <xdr:spPr>
        <a:xfrm>
          <a:off x="762000" y="115119150"/>
          <a:ext cx="76200" cy="242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51860</xdr:rowOff>
    </xdr:to>
    <xdr:sp macro="" textlink="">
      <xdr:nvSpPr>
        <xdr:cNvPr id="56" name="Text Box 516"/>
        <xdr:cNvSpPr txBox="1">
          <a:spLocks noChangeArrowheads="1"/>
        </xdr:cNvSpPr>
      </xdr:nvSpPr>
      <xdr:spPr>
        <a:xfrm>
          <a:off x="762000" y="115119150"/>
          <a:ext cx="76200" cy="242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51860</xdr:rowOff>
    </xdr:to>
    <xdr:sp macro="" textlink="">
      <xdr:nvSpPr>
        <xdr:cNvPr id="57" name="Text Box 517"/>
        <xdr:cNvSpPr txBox="1">
          <a:spLocks noChangeArrowheads="1"/>
        </xdr:cNvSpPr>
      </xdr:nvSpPr>
      <xdr:spPr>
        <a:xfrm>
          <a:off x="762000" y="115119150"/>
          <a:ext cx="76200" cy="242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51860</xdr:rowOff>
    </xdr:to>
    <xdr:sp macro="" textlink="">
      <xdr:nvSpPr>
        <xdr:cNvPr id="58" name="Text Box 518"/>
        <xdr:cNvSpPr txBox="1">
          <a:spLocks noChangeArrowheads="1"/>
        </xdr:cNvSpPr>
      </xdr:nvSpPr>
      <xdr:spPr>
        <a:xfrm>
          <a:off x="762000" y="115119150"/>
          <a:ext cx="76200" cy="242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51860</xdr:rowOff>
    </xdr:to>
    <xdr:sp macro="" textlink="">
      <xdr:nvSpPr>
        <xdr:cNvPr id="59" name="Text Box 519"/>
        <xdr:cNvSpPr txBox="1">
          <a:spLocks noChangeArrowheads="1"/>
        </xdr:cNvSpPr>
      </xdr:nvSpPr>
      <xdr:spPr>
        <a:xfrm>
          <a:off x="762000" y="115119150"/>
          <a:ext cx="76200" cy="242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51860</xdr:rowOff>
    </xdr:to>
    <xdr:sp macro="" textlink="">
      <xdr:nvSpPr>
        <xdr:cNvPr id="60" name="Text Box 520"/>
        <xdr:cNvSpPr txBox="1">
          <a:spLocks noChangeArrowheads="1"/>
        </xdr:cNvSpPr>
      </xdr:nvSpPr>
      <xdr:spPr>
        <a:xfrm>
          <a:off x="762000" y="115119150"/>
          <a:ext cx="76200" cy="242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51860</xdr:rowOff>
    </xdr:to>
    <xdr:sp macro="" textlink="">
      <xdr:nvSpPr>
        <xdr:cNvPr id="61" name="Text Box 521"/>
        <xdr:cNvSpPr txBox="1">
          <a:spLocks noChangeArrowheads="1"/>
        </xdr:cNvSpPr>
      </xdr:nvSpPr>
      <xdr:spPr>
        <a:xfrm>
          <a:off x="762000" y="115119150"/>
          <a:ext cx="76200" cy="242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61385</xdr:rowOff>
    </xdr:to>
    <xdr:sp macro="" textlink="">
      <xdr:nvSpPr>
        <xdr:cNvPr id="62" name="Text Box 1608"/>
        <xdr:cNvSpPr txBox="1">
          <a:spLocks noChangeArrowheads="1"/>
        </xdr:cNvSpPr>
      </xdr:nvSpPr>
      <xdr:spPr>
        <a:xfrm>
          <a:off x="762000" y="1151191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61385</xdr:rowOff>
    </xdr:to>
    <xdr:sp macro="" textlink="">
      <xdr:nvSpPr>
        <xdr:cNvPr id="63" name="Text Box 1614"/>
        <xdr:cNvSpPr txBox="1">
          <a:spLocks noChangeArrowheads="1"/>
        </xdr:cNvSpPr>
      </xdr:nvSpPr>
      <xdr:spPr>
        <a:xfrm>
          <a:off x="762000" y="1151191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61385</xdr:rowOff>
    </xdr:to>
    <xdr:sp macro="" textlink="">
      <xdr:nvSpPr>
        <xdr:cNvPr id="64" name="Text Box 1615"/>
        <xdr:cNvSpPr txBox="1">
          <a:spLocks noChangeArrowheads="1"/>
        </xdr:cNvSpPr>
      </xdr:nvSpPr>
      <xdr:spPr>
        <a:xfrm>
          <a:off x="762000" y="1151191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61385</xdr:rowOff>
    </xdr:to>
    <xdr:sp macro="" textlink="">
      <xdr:nvSpPr>
        <xdr:cNvPr id="65" name="Text Box 1616"/>
        <xdr:cNvSpPr txBox="1">
          <a:spLocks noChangeArrowheads="1"/>
        </xdr:cNvSpPr>
      </xdr:nvSpPr>
      <xdr:spPr>
        <a:xfrm>
          <a:off x="762000" y="1151191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61385</xdr:rowOff>
    </xdr:to>
    <xdr:sp macro="" textlink="">
      <xdr:nvSpPr>
        <xdr:cNvPr id="66" name="Text Box 1617"/>
        <xdr:cNvSpPr txBox="1">
          <a:spLocks noChangeArrowheads="1"/>
        </xdr:cNvSpPr>
      </xdr:nvSpPr>
      <xdr:spPr>
        <a:xfrm>
          <a:off x="762000" y="1151191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61385</xdr:rowOff>
    </xdr:to>
    <xdr:sp macro="" textlink="">
      <xdr:nvSpPr>
        <xdr:cNvPr id="67" name="Text Box 1618"/>
        <xdr:cNvSpPr txBox="1">
          <a:spLocks noChangeArrowheads="1"/>
        </xdr:cNvSpPr>
      </xdr:nvSpPr>
      <xdr:spPr>
        <a:xfrm>
          <a:off x="762000" y="1151191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61385</xdr:rowOff>
    </xdr:to>
    <xdr:sp macro="" textlink="">
      <xdr:nvSpPr>
        <xdr:cNvPr id="68" name="Text Box 1619"/>
        <xdr:cNvSpPr txBox="1">
          <a:spLocks noChangeArrowheads="1"/>
        </xdr:cNvSpPr>
      </xdr:nvSpPr>
      <xdr:spPr>
        <a:xfrm>
          <a:off x="762000" y="1151191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61385</xdr:rowOff>
    </xdr:to>
    <xdr:sp macro="" textlink="">
      <xdr:nvSpPr>
        <xdr:cNvPr id="69" name="Text Box 1620"/>
        <xdr:cNvSpPr txBox="1">
          <a:spLocks noChangeArrowheads="1"/>
        </xdr:cNvSpPr>
      </xdr:nvSpPr>
      <xdr:spPr>
        <a:xfrm>
          <a:off x="762000" y="1151191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61385</xdr:rowOff>
    </xdr:to>
    <xdr:sp macro="" textlink="">
      <xdr:nvSpPr>
        <xdr:cNvPr id="70" name="Text Box 1621"/>
        <xdr:cNvSpPr txBox="1">
          <a:spLocks noChangeArrowheads="1"/>
        </xdr:cNvSpPr>
      </xdr:nvSpPr>
      <xdr:spPr>
        <a:xfrm>
          <a:off x="762000" y="1151191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61385</xdr:rowOff>
    </xdr:to>
    <xdr:sp macro="" textlink="">
      <xdr:nvSpPr>
        <xdr:cNvPr id="71" name="Text Box 1622"/>
        <xdr:cNvSpPr txBox="1">
          <a:spLocks noChangeArrowheads="1"/>
        </xdr:cNvSpPr>
      </xdr:nvSpPr>
      <xdr:spPr>
        <a:xfrm>
          <a:off x="762000" y="1151191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61385</xdr:rowOff>
    </xdr:to>
    <xdr:sp macro="" textlink="">
      <xdr:nvSpPr>
        <xdr:cNvPr id="72" name="Text Box 1623"/>
        <xdr:cNvSpPr txBox="1">
          <a:spLocks noChangeArrowheads="1"/>
        </xdr:cNvSpPr>
      </xdr:nvSpPr>
      <xdr:spPr>
        <a:xfrm>
          <a:off x="762000" y="1151191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61385</xdr:rowOff>
    </xdr:to>
    <xdr:sp macro="" textlink="">
      <xdr:nvSpPr>
        <xdr:cNvPr id="73" name="Text Box 1624"/>
        <xdr:cNvSpPr txBox="1">
          <a:spLocks noChangeArrowheads="1"/>
        </xdr:cNvSpPr>
      </xdr:nvSpPr>
      <xdr:spPr>
        <a:xfrm>
          <a:off x="762000" y="1151191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61385</xdr:rowOff>
    </xdr:to>
    <xdr:sp macro="" textlink="">
      <xdr:nvSpPr>
        <xdr:cNvPr id="74" name="Text Box 1625"/>
        <xdr:cNvSpPr txBox="1">
          <a:spLocks noChangeArrowheads="1"/>
        </xdr:cNvSpPr>
      </xdr:nvSpPr>
      <xdr:spPr>
        <a:xfrm>
          <a:off x="762000" y="1151191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61385</xdr:rowOff>
    </xdr:to>
    <xdr:sp macro="" textlink="">
      <xdr:nvSpPr>
        <xdr:cNvPr id="75" name="Text Box 2231"/>
        <xdr:cNvSpPr txBox="1">
          <a:spLocks noChangeArrowheads="1"/>
        </xdr:cNvSpPr>
      </xdr:nvSpPr>
      <xdr:spPr>
        <a:xfrm>
          <a:off x="762000" y="1151191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61385</xdr:rowOff>
    </xdr:to>
    <xdr:sp macro="" textlink="">
      <xdr:nvSpPr>
        <xdr:cNvPr id="76" name="Text Box 2232"/>
        <xdr:cNvSpPr txBox="1">
          <a:spLocks noChangeArrowheads="1"/>
        </xdr:cNvSpPr>
      </xdr:nvSpPr>
      <xdr:spPr>
        <a:xfrm>
          <a:off x="762000" y="1151191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51860</xdr:rowOff>
    </xdr:to>
    <xdr:sp macro="" textlink="">
      <xdr:nvSpPr>
        <xdr:cNvPr id="77" name="Text Box 338"/>
        <xdr:cNvSpPr txBox="1">
          <a:spLocks noChangeArrowheads="1"/>
        </xdr:cNvSpPr>
      </xdr:nvSpPr>
      <xdr:spPr>
        <a:xfrm>
          <a:off x="762000" y="115119150"/>
          <a:ext cx="76200" cy="242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51860</xdr:rowOff>
    </xdr:to>
    <xdr:sp macro="" textlink="">
      <xdr:nvSpPr>
        <xdr:cNvPr id="78" name="Text Box 461"/>
        <xdr:cNvSpPr txBox="1">
          <a:spLocks noChangeArrowheads="1"/>
        </xdr:cNvSpPr>
      </xdr:nvSpPr>
      <xdr:spPr>
        <a:xfrm>
          <a:off x="762000" y="115119150"/>
          <a:ext cx="76200" cy="242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61385</xdr:rowOff>
    </xdr:to>
    <xdr:sp macro="" textlink="">
      <xdr:nvSpPr>
        <xdr:cNvPr id="79" name="Text Box 2232"/>
        <xdr:cNvSpPr txBox="1">
          <a:spLocks noChangeArrowheads="1"/>
        </xdr:cNvSpPr>
      </xdr:nvSpPr>
      <xdr:spPr>
        <a:xfrm>
          <a:off x="762000" y="1151191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51860</xdr:rowOff>
    </xdr:to>
    <xdr:sp macro="" textlink="">
      <xdr:nvSpPr>
        <xdr:cNvPr id="80" name="Text Box 112"/>
        <xdr:cNvSpPr txBox="1">
          <a:spLocks noChangeArrowheads="1"/>
        </xdr:cNvSpPr>
      </xdr:nvSpPr>
      <xdr:spPr>
        <a:xfrm>
          <a:off x="762000" y="115119150"/>
          <a:ext cx="76200" cy="242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61385</xdr:rowOff>
    </xdr:to>
    <xdr:sp macro="" textlink="">
      <xdr:nvSpPr>
        <xdr:cNvPr id="81" name="Text Box 312"/>
        <xdr:cNvSpPr txBox="1">
          <a:spLocks noChangeArrowheads="1"/>
        </xdr:cNvSpPr>
      </xdr:nvSpPr>
      <xdr:spPr>
        <a:xfrm>
          <a:off x="762000" y="1151191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61385</xdr:rowOff>
    </xdr:to>
    <xdr:sp macro="" textlink="">
      <xdr:nvSpPr>
        <xdr:cNvPr id="82" name="Text Box 410"/>
        <xdr:cNvSpPr txBox="1">
          <a:spLocks noChangeArrowheads="1"/>
        </xdr:cNvSpPr>
      </xdr:nvSpPr>
      <xdr:spPr>
        <a:xfrm>
          <a:off x="762000" y="1151191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51860</xdr:rowOff>
    </xdr:to>
    <xdr:sp macro="" textlink="">
      <xdr:nvSpPr>
        <xdr:cNvPr id="83" name="Text Box 510"/>
        <xdr:cNvSpPr txBox="1">
          <a:spLocks noChangeArrowheads="1"/>
        </xdr:cNvSpPr>
      </xdr:nvSpPr>
      <xdr:spPr>
        <a:xfrm>
          <a:off x="762000" y="115119150"/>
          <a:ext cx="76200" cy="242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51860</xdr:rowOff>
    </xdr:to>
    <xdr:sp macro="" textlink="">
      <xdr:nvSpPr>
        <xdr:cNvPr id="84" name="Text Box 511"/>
        <xdr:cNvSpPr txBox="1">
          <a:spLocks noChangeArrowheads="1"/>
        </xdr:cNvSpPr>
      </xdr:nvSpPr>
      <xdr:spPr>
        <a:xfrm>
          <a:off x="762000" y="115119150"/>
          <a:ext cx="76200" cy="242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51860</xdr:rowOff>
    </xdr:to>
    <xdr:sp macro="" textlink="">
      <xdr:nvSpPr>
        <xdr:cNvPr id="85" name="Text Box 512"/>
        <xdr:cNvSpPr txBox="1">
          <a:spLocks noChangeArrowheads="1"/>
        </xdr:cNvSpPr>
      </xdr:nvSpPr>
      <xdr:spPr>
        <a:xfrm>
          <a:off x="762000" y="115119150"/>
          <a:ext cx="76200" cy="242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51860</xdr:rowOff>
    </xdr:to>
    <xdr:sp macro="" textlink="">
      <xdr:nvSpPr>
        <xdr:cNvPr id="86" name="Text Box 513"/>
        <xdr:cNvSpPr txBox="1">
          <a:spLocks noChangeArrowheads="1"/>
        </xdr:cNvSpPr>
      </xdr:nvSpPr>
      <xdr:spPr>
        <a:xfrm>
          <a:off x="762000" y="115119150"/>
          <a:ext cx="76200" cy="242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51860</xdr:rowOff>
    </xdr:to>
    <xdr:sp macro="" textlink="">
      <xdr:nvSpPr>
        <xdr:cNvPr id="87" name="Text Box 514"/>
        <xdr:cNvSpPr txBox="1">
          <a:spLocks noChangeArrowheads="1"/>
        </xdr:cNvSpPr>
      </xdr:nvSpPr>
      <xdr:spPr>
        <a:xfrm>
          <a:off x="762000" y="115119150"/>
          <a:ext cx="76200" cy="242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51860</xdr:rowOff>
    </xdr:to>
    <xdr:sp macro="" textlink="">
      <xdr:nvSpPr>
        <xdr:cNvPr id="88" name="Text Box 515"/>
        <xdr:cNvSpPr txBox="1">
          <a:spLocks noChangeArrowheads="1"/>
        </xdr:cNvSpPr>
      </xdr:nvSpPr>
      <xdr:spPr>
        <a:xfrm>
          <a:off x="762000" y="115119150"/>
          <a:ext cx="76200" cy="242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51860</xdr:rowOff>
    </xdr:to>
    <xdr:sp macro="" textlink="">
      <xdr:nvSpPr>
        <xdr:cNvPr id="89" name="Text Box 516"/>
        <xdr:cNvSpPr txBox="1">
          <a:spLocks noChangeArrowheads="1"/>
        </xdr:cNvSpPr>
      </xdr:nvSpPr>
      <xdr:spPr>
        <a:xfrm>
          <a:off x="762000" y="115119150"/>
          <a:ext cx="76200" cy="242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51860</xdr:rowOff>
    </xdr:to>
    <xdr:sp macro="" textlink="">
      <xdr:nvSpPr>
        <xdr:cNvPr id="90" name="Text Box 517"/>
        <xdr:cNvSpPr txBox="1">
          <a:spLocks noChangeArrowheads="1"/>
        </xdr:cNvSpPr>
      </xdr:nvSpPr>
      <xdr:spPr>
        <a:xfrm>
          <a:off x="762000" y="115119150"/>
          <a:ext cx="76200" cy="242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51860</xdr:rowOff>
    </xdr:to>
    <xdr:sp macro="" textlink="">
      <xdr:nvSpPr>
        <xdr:cNvPr id="91" name="Text Box 518"/>
        <xdr:cNvSpPr txBox="1">
          <a:spLocks noChangeArrowheads="1"/>
        </xdr:cNvSpPr>
      </xdr:nvSpPr>
      <xdr:spPr>
        <a:xfrm>
          <a:off x="762000" y="115119150"/>
          <a:ext cx="76200" cy="242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51860</xdr:rowOff>
    </xdr:to>
    <xdr:sp macro="" textlink="">
      <xdr:nvSpPr>
        <xdr:cNvPr id="92" name="Text Box 519"/>
        <xdr:cNvSpPr txBox="1">
          <a:spLocks noChangeArrowheads="1"/>
        </xdr:cNvSpPr>
      </xdr:nvSpPr>
      <xdr:spPr>
        <a:xfrm>
          <a:off x="762000" y="115119150"/>
          <a:ext cx="76200" cy="242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51860</xdr:rowOff>
    </xdr:to>
    <xdr:sp macro="" textlink="">
      <xdr:nvSpPr>
        <xdr:cNvPr id="93" name="Text Box 520"/>
        <xdr:cNvSpPr txBox="1">
          <a:spLocks noChangeArrowheads="1"/>
        </xdr:cNvSpPr>
      </xdr:nvSpPr>
      <xdr:spPr>
        <a:xfrm>
          <a:off x="762000" y="115119150"/>
          <a:ext cx="76200" cy="242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51860</xdr:rowOff>
    </xdr:to>
    <xdr:sp macro="" textlink="">
      <xdr:nvSpPr>
        <xdr:cNvPr id="94" name="Text Box 521"/>
        <xdr:cNvSpPr txBox="1">
          <a:spLocks noChangeArrowheads="1"/>
        </xdr:cNvSpPr>
      </xdr:nvSpPr>
      <xdr:spPr>
        <a:xfrm>
          <a:off x="762000" y="115119150"/>
          <a:ext cx="76200" cy="242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61385</xdr:rowOff>
    </xdr:to>
    <xdr:sp macro="" textlink="">
      <xdr:nvSpPr>
        <xdr:cNvPr id="95" name="Text Box 1608"/>
        <xdr:cNvSpPr txBox="1">
          <a:spLocks noChangeArrowheads="1"/>
        </xdr:cNvSpPr>
      </xdr:nvSpPr>
      <xdr:spPr>
        <a:xfrm>
          <a:off x="762000" y="1151191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61385</xdr:rowOff>
    </xdr:to>
    <xdr:sp macro="" textlink="">
      <xdr:nvSpPr>
        <xdr:cNvPr id="96" name="Text Box 1614"/>
        <xdr:cNvSpPr txBox="1">
          <a:spLocks noChangeArrowheads="1"/>
        </xdr:cNvSpPr>
      </xdr:nvSpPr>
      <xdr:spPr>
        <a:xfrm>
          <a:off x="762000" y="1151191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61385</xdr:rowOff>
    </xdr:to>
    <xdr:sp macro="" textlink="">
      <xdr:nvSpPr>
        <xdr:cNvPr id="97" name="Text Box 1615"/>
        <xdr:cNvSpPr txBox="1">
          <a:spLocks noChangeArrowheads="1"/>
        </xdr:cNvSpPr>
      </xdr:nvSpPr>
      <xdr:spPr>
        <a:xfrm>
          <a:off x="762000" y="1151191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61385</xdr:rowOff>
    </xdr:to>
    <xdr:sp macro="" textlink="">
      <xdr:nvSpPr>
        <xdr:cNvPr id="98" name="Text Box 1616"/>
        <xdr:cNvSpPr txBox="1">
          <a:spLocks noChangeArrowheads="1"/>
        </xdr:cNvSpPr>
      </xdr:nvSpPr>
      <xdr:spPr>
        <a:xfrm>
          <a:off x="762000" y="1151191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61385</xdr:rowOff>
    </xdr:to>
    <xdr:sp macro="" textlink="">
      <xdr:nvSpPr>
        <xdr:cNvPr id="99" name="Text Box 1617"/>
        <xdr:cNvSpPr txBox="1">
          <a:spLocks noChangeArrowheads="1"/>
        </xdr:cNvSpPr>
      </xdr:nvSpPr>
      <xdr:spPr>
        <a:xfrm>
          <a:off x="762000" y="1151191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61385</xdr:rowOff>
    </xdr:to>
    <xdr:sp macro="" textlink="">
      <xdr:nvSpPr>
        <xdr:cNvPr id="100" name="Text Box 1618"/>
        <xdr:cNvSpPr txBox="1">
          <a:spLocks noChangeArrowheads="1"/>
        </xdr:cNvSpPr>
      </xdr:nvSpPr>
      <xdr:spPr>
        <a:xfrm>
          <a:off x="762000" y="1151191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61385</xdr:rowOff>
    </xdr:to>
    <xdr:sp macro="" textlink="">
      <xdr:nvSpPr>
        <xdr:cNvPr id="101" name="Text Box 1619"/>
        <xdr:cNvSpPr txBox="1">
          <a:spLocks noChangeArrowheads="1"/>
        </xdr:cNvSpPr>
      </xdr:nvSpPr>
      <xdr:spPr>
        <a:xfrm>
          <a:off x="762000" y="1151191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61385</xdr:rowOff>
    </xdr:to>
    <xdr:sp macro="" textlink="">
      <xdr:nvSpPr>
        <xdr:cNvPr id="102" name="Text Box 1620"/>
        <xdr:cNvSpPr txBox="1">
          <a:spLocks noChangeArrowheads="1"/>
        </xdr:cNvSpPr>
      </xdr:nvSpPr>
      <xdr:spPr>
        <a:xfrm>
          <a:off x="762000" y="1151191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61385</xdr:rowOff>
    </xdr:to>
    <xdr:sp macro="" textlink="">
      <xdr:nvSpPr>
        <xdr:cNvPr id="103" name="Text Box 1621"/>
        <xdr:cNvSpPr txBox="1">
          <a:spLocks noChangeArrowheads="1"/>
        </xdr:cNvSpPr>
      </xdr:nvSpPr>
      <xdr:spPr>
        <a:xfrm>
          <a:off x="762000" y="1151191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61385</xdr:rowOff>
    </xdr:to>
    <xdr:sp macro="" textlink="">
      <xdr:nvSpPr>
        <xdr:cNvPr id="104" name="Text Box 1622"/>
        <xdr:cNvSpPr txBox="1">
          <a:spLocks noChangeArrowheads="1"/>
        </xdr:cNvSpPr>
      </xdr:nvSpPr>
      <xdr:spPr>
        <a:xfrm>
          <a:off x="762000" y="1151191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61385</xdr:rowOff>
    </xdr:to>
    <xdr:sp macro="" textlink="">
      <xdr:nvSpPr>
        <xdr:cNvPr id="105" name="Text Box 1623"/>
        <xdr:cNvSpPr txBox="1">
          <a:spLocks noChangeArrowheads="1"/>
        </xdr:cNvSpPr>
      </xdr:nvSpPr>
      <xdr:spPr>
        <a:xfrm>
          <a:off x="762000" y="1151191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61385</xdr:rowOff>
    </xdr:to>
    <xdr:sp macro="" textlink="">
      <xdr:nvSpPr>
        <xdr:cNvPr id="106" name="Text Box 1624"/>
        <xdr:cNvSpPr txBox="1">
          <a:spLocks noChangeArrowheads="1"/>
        </xdr:cNvSpPr>
      </xdr:nvSpPr>
      <xdr:spPr>
        <a:xfrm>
          <a:off x="762000" y="1151191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61385</xdr:rowOff>
    </xdr:to>
    <xdr:sp macro="" textlink="">
      <xdr:nvSpPr>
        <xdr:cNvPr id="107" name="Text Box 1625"/>
        <xdr:cNvSpPr txBox="1">
          <a:spLocks noChangeArrowheads="1"/>
        </xdr:cNvSpPr>
      </xdr:nvSpPr>
      <xdr:spPr>
        <a:xfrm>
          <a:off x="762000" y="1151191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61385</xdr:rowOff>
    </xdr:to>
    <xdr:sp macro="" textlink="">
      <xdr:nvSpPr>
        <xdr:cNvPr id="108" name="Text Box 2231"/>
        <xdr:cNvSpPr txBox="1">
          <a:spLocks noChangeArrowheads="1"/>
        </xdr:cNvSpPr>
      </xdr:nvSpPr>
      <xdr:spPr>
        <a:xfrm>
          <a:off x="762000" y="1151191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61385</xdr:rowOff>
    </xdr:to>
    <xdr:sp macro="" textlink="">
      <xdr:nvSpPr>
        <xdr:cNvPr id="109" name="Text Box 2232"/>
        <xdr:cNvSpPr txBox="1">
          <a:spLocks noChangeArrowheads="1"/>
        </xdr:cNvSpPr>
      </xdr:nvSpPr>
      <xdr:spPr>
        <a:xfrm>
          <a:off x="762000" y="1151191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51860</xdr:rowOff>
    </xdr:to>
    <xdr:sp macro="" textlink="">
      <xdr:nvSpPr>
        <xdr:cNvPr id="110" name="Text Box 338"/>
        <xdr:cNvSpPr txBox="1">
          <a:spLocks noChangeArrowheads="1"/>
        </xdr:cNvSpPr>
      </xdr:nvSpPr>
      <xdr:spPr>
        <a:xfrm>
          <a:off x="762000" y="115119150"/>
          <a:ext cx="76200" cy="242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51860</xdr:rowOff>
    </xdr:to>
    <xdr:sp macro="" textlink="">
      <xdr:nvSpPr>
        <xdr:cNvPr id="111" name="Text Box 461"/>
        <xdr:cNvSpPr txBox="1">
          <a:spLocks noChangeArrowheads="1"/>
        </xdr:cNvSpPr>
      </xdr:nvSpPr>
      <xdr:spPr>
        <a:xfrm>
          <a:off x="762000" y="115119150"/>
          <a:ext cx="76200" cy="242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61385</xdr:rowOff>
    </xdr:to>
    <xdr:sp macro="" textlink="">
      <xdr:nvSpPr>
        <xdr:cNvPr id="112" name="Text Box 2232"/>
        <xdr:cNvSpPr txBox="1">
          <a:spLocks noChangeArrowheads="1"/>
        </xdr:cNvSpPr>
      </xdr:nvSpPr>
      <xdr:spPr>
        <a:xfrm>
          <a:off x="762000" y="1151191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95250</xdr:colOff>
      <xdr:row>590</xdr:row>
      <xdr:rowOff>61386</xdr:rowOff>
    </xdr:to>
    <xdr:sp macro="" textlink="">
      <xdr:nvSpPr>
        <xdr:cNvPr id="113" name="Text Box 338"/>
        <xdr:cNvSpPr txBox="1">
          <a:spLocks noChangeArrowheads="1"/>
        </xdr:cNvSpPr>
      </xdr:nvSpPr>
      <xdr:spPr>
        <a:xfrm>
          <a:off x="762000" y="115119150"/>
          <a:ext cx="66675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70911</xdr:rowOff>
    </xdr:to>
    <xdr:sp macro="" textlink="">
      <xdr:nvSpPr>
        <xdr:cNvPr id="114" name="Text Box 275"/>
        <xdr:cNvSpPr txBox="1">
          <a:spLocks noChangeArrowheads="1"/>
        </xdr:cNvSpPr>
      </xdr:nvSpPr>
      <xdr:spPr>
        <a:xfrm>
          <a:off x="762000" y="115119150"/>
          <a:ext cx="76200" cy="2614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51861</xdr:rowOff>
    </xdr:to>
    <xdr:sp macro="" textlink="">
      <xdr:nvSpPr>
        <xdr:cNvPr id="115" name="Text Box 112"/>
        <xdr:cNvSpPr txBox="1">
          <a:spLocks noChangeArrowheads="1"/>
        </xdr:cNvSpPr>
      </xdr:nvSpPr>
      <xdr:spPr>
        <a:xfrm>
          <a:off x="762000" y="115119150"/>
          <a:ext cx="76200" cy="242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61386</xdr:rowOff>
    </xdr:to>
    <xdr:sp macro="" textlink="">
      <xdr:nvSpPr>
        <xdr:cNvPr id="116" name="Text Box 312"/>
        <xdr:cNvSpPr txBox="1">
          <a:spLocks noChangeArrowheads="1"/>
        </xdr:cNvSpPr>
      </xdr:nvSpPr>
      <xdr:spPr>
        <a:xfrm>
          <a:off x="762000" y="1151191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61386</xdr:rowOff>
    </xdr:to>
    <xdr:sp macro="" textlink="">
      <xdr:nvSpPr>
        <xdr:cNvPr id="117" name="Text Box 410"/>
        <xdr:cNvSpPr txBox="1">
          <a:spLocks noChangeArrowheads="1"/>
        </xdr:cNvSpPr>
      </xdr:nvSpPr>
      <xdr:spPr>
        <a:xfrm>
          <a:off x="762000" y="1151191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51861</xdr:rowOff>
    </xdr:to>
    <xdr:sp macro="" textlink="">
      <xdr:nvSpPr>
        <xdr:cNvPr id="118" name="Text Box 510"/>
        <xdr:cNvSpPr txBox="1">
          <a:spLocks noChangeArrowheads="1"/>
        </xdr:cNvSpPr>
      </xdr:nvSpPr>
      <xdr:spPr>
        <a:xfrm>
          <a:off x="762000" y="115119150"/>
          <a:ext cx="76200" cy="242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51861</xdr:rowOff>
    </xdr:to>
    <xdr:sp macro="" textlink="">
      <xdr:nvSpPr>
        <xdr:cNvPr id="119" name="Text Box 511"/>
        <xdr:cNvSpPr txBox="1">
          <a:spLocks noChangeArrowheads="1"/>
        </xdr:cNvSpPr>
      </xdr:nvSpPr>
      <xdr:spPr>
        <a:xfrm>
          <a:off x="762000" y="115119150"/>
          <a:ext cx="76200" cy="242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51861</xdr:rowOff>
    </xdr:to>
    <xdr:sp macro="" textlink="">
      <xdr:nvSpPr>
        <xdr:cNvPr id="120" name="Text Box 512"/>
        <xdr:cNvSpPr txBox="1">
          <a:spLocks noChangeArrowheads="1"/>
        </xdr:cNvSpPr>
      </xdr:nvSpPr>
      <xdr:spPr>
        <a:xfrm>
          <a:off x="762000" y="115119150"/>
          <a:ext cx="76200" cy="242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51861</xdr:rowOff>
    </xdr:to>
    <xdr:sp macro="" textlink="">
      <xdr:nvSpPr>
        <xdr:cNvPr id="121" name="Text Box 513"/>
        <xdr:cNvSpPr txBox="1">
          <a:spLocks noChangeArrowheads="1"/>
        </xdr:cNvSpPr>
      </xdr:nvSpPr>
      <xdr:spPr>
        <a:xfrm>
          <a:off x="762000" y="115119150"/>
          <a:ext cx="76200" cy="242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51861</xdr:rowOff>
    </xdr:to>
    <xdr:sp macro="" textlink="">
      <xdr:nvSpPr>
        <xdr:cNvPr id="122" name="Text Box 514"/>
        <xdr:cNvSpPr txBox="1">
          <a:spLocks noChangeArrowheads="1"/>
        </xdr:cNvSpPr>
      </xdr:nvSpPr>
      <xdr:spPr>
        <a:xfrm>
          <a:off x="762000" y="115119150"/>
          <a:ext cx="76200" cy="242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51861</xdr:rowOff>
    </xdr:to>
    <xdr:sp macro="" textlink="">
      <xdr:nvSpPr>
        <xdr:cNvPr id="123" name="Text Box 515"/>
        <xdr:cNvSpPr txBox="1">
          <a:spLocks noChangeArrowheads="1"/>
        </xdr:cNvSpPr>
      </xdr:nvSpPr>
      <xdr:spPr>
        <a:xfrm>
          <a:off x="762000" y="115119150"/>
          <a:ext cx="76200" cy="242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51861</xdr:rowOff>
    </xdr:to>
    <xdr:sp macro="" textlink="">
      <xdr:nvSpPr>
        <xdr:cNvPr id="124" name="Text Box 516"/>
        <xdr:cNvSpPr txBox="1">
          <a:spLocks noChangeArrowheads="1"/>
        </xdr:cNvSpPr>
      </xdr:nvSpPr>
      <xdr:spPr>
        <a:xfrm>
          <a:off x="762000" y="115119150"/>
          <a:ext cx="76200" cy="242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51861</xdr:rowOff>
    </xdr:to>
    <xdr:sp macro="" textlink="">
      <xdr:nvSpPr>
        <xdr:cNvPr id="125" name="Text Box 517"/>
        <xdr:cNvSpPr txBox="1">
          <a:spLocks noChangeArrowheads="1"/>
        </xdr:cNvSpPr>
      </xdr:nvSpPr>
      <xdr:spPr>
        <a:xfrm>
          <a:off x="762000" y="115119150"/>
          <a:ext cx="76200" cy="242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51861</xdr:rowOff>
    </xdr:to>
    <xdr:sp macro="" textlink="">
      <xdr:nvSpPr>
        <xdr:cNvPr id="126" name="Text Box 518"/>
        <xdr:cNvSpPr txBox="1">
          <a:spLocks noChangeArrowheads="1"/>
        </xdr:cNvSpPr>
      </xdr:nvSpPr>
      <xdr:spPr>
        <a:xfrm>
          <a:off x="762000" y="115119150"/>
          <a:ext cx="76200" cy="242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51861</xdr:rowOff>
    </xdr:to>
    <xdr:sp macro="" textlink="">
      <xdr:nvSpPr>
        <xdr:cNvPr id="127" name="Text Box 519"/>
        <xdr:cNvSpPr txBox="1">
          <a:spLocks noChangeArrowheads="1"/>
        </xdr:cNvSpPr>
      </xdr:nvSpPr>
      <xdr:spPr>
        <a:xfrm>
          <a:off x="762000" y="115119150"/>
          <a:ext cx="76200" cy="242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51861</xdr:rowOff>
    </xdr:to>
    <xdr:sp macro="" textlink="">
      <xdr:nvSpPr>
        <xdr:cNvPr id="128" name="Text Box 520"/>
        <xdr:cNvSpPr txBox="1">
          <a:spLocks noChangeArrowheads="1"/>
        </xdr:cNvSpPr>
      </xdr:nvSpPr>
      <xdr:spPr>
        <a:xfrm>
          <a:off x="762000" y="115119150"/>
          <a:ext cx="76200" cy="242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51861</xdr:rowOff>
    </xdr:to>
    <xdr:sp macro="" textlink="">
      <xdr:nvSpPr>
        <xdr:cNvPr id="129" name="Text Box 521"/>
        <xdr:cNvSpPr txBox="1">
          <a:spLocks noChangeArrowheads="1"/>
        </xdr:cNvSpPr>
      </xdr:nvSpPr>
      <xdr:spPr>
        <a:xfrm>
          <a:off x="762000" y="115119150"/>
          <a:ext cx="76200" cy="242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61386</xdr:rowOff>
    </xdr:to>
    <xdr:sp macro="" textlink="">
      <xdr:nvSpPr>
        <xdr:cNvPr id="130" name="Text Box 1608"/>
        <xdr:cNvSpPr txBox="1">
          <a:spLocks noChangeArrowheads="1"/>
        </xdr:cNvSpPr>
      </xdr:nvSpPr>
      <xdr:spPr>
        <a:xfrm>
          <a:off x="762000" y="1151191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61386</xdr:rowOff>
    </xdr:to>
    <xdr:sp macro="" textlink="">
      <xdr:nvSpPr>
        <xdr:cNvPr id="131" name="Text Box 1614"/>
        <xdr:cNvSpPr txBox="1">
          <a:spLocks noChangeArrowheads="1"/>
        </xdr:cNvSpPr>
      </xdr:nvSpPr>
      <xdr:spPr>
        <a:xfrm>
          <a:off x="762000" y="1151191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61386</xdr:rowOff>
    </xdr:to>
    <xdr:sp macro="" textlink="">
      <xdr:nvSpPr>
        <xdr:cNvPr id="132" name="Text Box 1615"/>
        <xdr:cNvSpPr txBox="1">
          <a:spLocks noChangeArrowheads="1"/>
        </xdr:cNvSpPr>
      </xdr:nvSpPr>
      <xdr:spPr>
        <a:xfrm>
          <a:off x="762000" y="1151191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61386</xdr:rowOff>
    </xdr:to>
    <xdr:sp macro="" textlink="">
      <xdr:nvSpPr>
        <xdr:cNvPr id="133" name="Text Box 1616"/>
        <xdr:cNvSpPr txBox="1">
          <a:spLocks noChangeArrowheads="1"/>
        </xdr:cNvSpPr>
      </xdr:nvSpPr>
      <xdr:spPr>
        <a:xfrm>
          <a:off x="762000" y="1151191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61386</xdr:rowOff>
    </xdr:to>
    <xdr:sp macro="" textlink="">
      <xdr:nvSpPr>
        <xdr:cNvPr id="134" name="Text Box 1617"/>
        <xdr:cNvSpPr txBox="1">
          <a:spLocks noChangeArrowheads="1"/>
        </xdr:cNvSpPr>
      </xdr:nvSpPr>
      <xdr:spPr>
        <a:xfrm>
          <a:off x="762000" y="1151191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61386</xdr:rowOff>
    </xdr:to>
    <xdr:sp macro="" textlink="">
      <xdr:nvSpPr>
        <xdr:cNvPr id="135" name="Text Box 1618"/>
        <xdr:cNvSpPr txBox="1">
          <a:spLocks noChangeArrowheads="1"/>
        </xdr:cNvSpPr>
      </xdr:nvSpPr>
      <xdr:spPr>
        <a:xfrm>
          <a:off x="762000" y="1151191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61386</xdr:rowOff>
    </xdr:to>
    <xdr:sp macro="" textlink="">
      <xdr:nvSpPr>
        <xdr:cNvPr id="136" name="Text Box 1619"/>
        <xdr:cNvSpPr txBox="1">
          <a:spLocks noChangeArrowheads="1"/>
        </xdr:cNvSpPr>
      </xdr:nvSpPr>
      <xdr:spPr>
        <a:xfrm>
          <a:off x="762000" y="1151191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61386</xdr:rowOff>
    </xdr:to>
    <xdr:sp macro="" textlink="">
      <xdr:nvSpPr>
        <xdr:cNvPr id="137" name="Text Box 1620"/>
        <xdr:cNvSpPr txBox="1">
          <a:spLocks noChangeArrowheads="1"/>
        </xdr:cNvSpPr>
      </xdr:nvSpPr>
      <xdr:spPr>
        <a:xfrm>
          <a:off x="762000" y="1151191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61386</xdr:rowOff>
    </xdr:to>
    <xdr:sp macro="" textlink="">
      <xdr:nvSpPr>
        <xdr:cNvPr id="138" name="Text Box 1621"/>
        <xdr:cNvSpPr txBox="1">
          <a:spLocks noChangeArrowheads="1"/>
        </xdr:cNvSpPr>
      </xdr:nvSpPr>
      <xdr:spPr>
        <a:xfrm>
          <a:off x="762000" y="1151191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61386</xdr:rowOff>
    </xdr:to>
    <xdr:sp macro="" textlink="">
      <xdr:nvSpPr>
        <xdr:cNvPr id="139" name="Text Box 1622"/>
        <xdr:cNvSpPr txBox="1">
          <a:spLocks noChangeArrowheads="1"/>
        </xdr:cNvSpPr>
      </xdr:nvSpPr>
      <xdr:spPr>
        <a:xfrm>
          <a:off x="762000" y="1151191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61386</xdr:rowOff>
    </xdr:to>
    <xdr:sp macro="" textlink="">
      <xdr:nvSpPr>
        <xdr:cNvPr id="140" name="Text Box 1623"/>
        <xdr:cNvSpPr txBox="1">
          <a:spLocks noChangeArrowheads="1"/>
        </xdr:cNvSpPr>
      </xdr:nvSpPr>
      <xdr:spPr>
        <a:xfrm>
          <a:off x="762000" y="1151191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61386</xdr:rowOff>
    </xdr:to>
    <xdr:sp macro="" textlink="">
      <xdr:nvSpPr>
        <xdr:cNvPr id="141" name="Text Box 1624"/>
        <xdr:cNvSpPr txBox="1">
          <a:spLocks noChangeArrowheads="1"/>
        </xdr:cNvSpPr>
      </xdr:nvSpPr>
      <xdr:spPr>
        <a:xfrm>
          <a:off x="762000" y="1151191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61386</xdr:rowOff>
    </xdr:to>
    <xdr:sp macro="" textlink="">
      <xdr:nvSpPr>
        <xdr:cNvPr id="142" name="Text Box 1625"/>
        <xdr:cNvSpPr txBox="1">
          <a:spLocks noChangeArrowheads="1"/>
        </xdr:cNvSpPr>
      </xdr:nvSpPr>
      <xdr:spPr>
        <a:xfrm>
          <a:off x="762000" y="1151191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61386</xdr:rowOff>
    </xdr:to>
    <xdr:sp macro="" textlink="">
      <xdr:nvSpPr>
        <xdr:cNvPr id="143" name="Text Box 2231"/>
        <xdr:cNvSpPr txBox="1">
          <a:spLocks noChangeArrowheads="1"/>
        </xdr:cNvSpPr>
      </xdr:nvSpPr>
      <xdr:spPr>
        <a:xfrm>
          <a:off x="762000" y="1151191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61386</xdr:rowOff>
    </xdr:to>
    <xdr:sp macro="" textlink="">
      <xdr:nvSpPr>
        <xdr:cNvPr id="144" name="Text Box 2232"/>
        <xdr:cNvSpPr txBox="1">
          <a:spLocks noChangeArrowheads="1"/>
        </xdr:cNvSpPr>
      </xdr:nvSpPr>
      <xdr:spPr>
        <a:xfrm>
          <a:off x="762000" y="1151191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51861</xdr:rowOff>
    </xdr:to>
    <xdr:sp macro="" textlink="">
      <xdr:nvSpPr>
        <xdr:cNvPr id="145" name="Text Box 338"/>
        <xdr:cNvSpPr txBox="1">
          <a:spLocks noChangeArrowheads="1"/>
        </xdr:cNvSpPr>
      </xdr:nvSpPr>
      <xdr:spPr>
        <a:xfrm>
          <a:off x="762000" y="115119150"/>
          <a:ext cx="76200" cy="242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51861</xdr:rowOff>
    </xdr:to>
    <xdr:sp macro="" textlink="">
      <xdr:nvSpPr>
        <xdr:cNvPr id="146" name="Text Box 461"/>
        <xdr:cNvSpPr txBox="1">
          <a:spLocks noChangeArrowheads="1"/>
        </xdr:cNvSpPr>
      </xdr:nvSpPr>
      <xdr:spPr>
        <a:xfrm>
          <a:off x="762000" y="115119150"/>
          <a:ext cx="76200" cy="242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61386</xdr:rowOff>
    </xdr:to>
    <xdr:sp macro="" textlink="">
      <xdr:nvSpPr>
        <xdr:cNvPr id="147" name="Text Box 2232"/>
        <xdr:cNvSpPr txBox="1">
          <a:spLocks noChangeArrowheads="1"/>
        </xdr:cNvSpPr>
      </xdr:nvSpPr>
      <xdr:spPr>
        <a:xfrm>
          <a:off x="762000" y="1151191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95250</xdr:colOff>
      <xdr:row>590</xdr:row>
      <xdr:rowOff>61386</xdr:rowOff>
    </xdr:to>
    <xdr:sp macro="" textlink="">
      <xdr:nvSpPr>
        <xdr:cNvPr id="148" name="Text Box 338"/>
        <xdr:cNvSpPr txBox="1">
          <a:spLocks noChangeArrowheads="1"/>
        </xdr:cNvSpPr>
      </xdr:nvSpPr>
      <xdr:spPr>
        <a:xfrm>
          <a:off x="762000" y="115119150"/>
          <a:ext cx="66675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70911</xdr:rowOff>
    </xdr:to>
    <xdr:sp macro="" textlink="">
      <xdr:nvSpPr>
        <xdr:cNvPr id="149" name="Text Box 275"/>
        <xdr:cNvSpPr txBox="1">
          <a:spLocks noChangeArrowheads="1"/>
        </xdr:cNvSpPr>
      </xdr:nvSpPr>
      <xdr:spPr>
        <a:xfrm>
          <a:off x="762000" y="115119150"/>
          <a:ext cx="76200" cy="2614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51861</xdr:rowOff>
    </xdr:to>
    <xdr:sp macro="" textlink="">
      <xdr:nvSpPr>
        <xdr:cNvPr id="150" name="Text Box 112"/>
        <xdr:cNvSpPr txBox="1">
          <a:spLocks noChangeArrowheads="1"/>
        </xdr:cNvSpPr>
      </xdr:nvSpPr>
      <xdr:spPr>
        <a:xfrm>
          <a:off x="762000" y="115119150"/>
          <a:ext cx="76200" cy="242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61386</xdr:rowOff>
    </xdr:to>
    <xdr:sp macro="" textlink="">
      <xdr:nvSpPr>
        <xdr:cNvPr id="151" name="Text Box 312"/>
        <xdr:cNvSpPr txBox="1">
          <a:spLocks noChangeArrowheads="1"/>
        </xdr:cNvSpPr>
      </xdr:nvSpPr>
      <xdr:spPr>
        <a:xfrm>
          <a:off x="762000" y="1151191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61386</xdr:rowOff>
    </xdr:to>
    <xdr:sp macro="" textlink="">
      <xdr:nvSpPr>
        <xdr:cNvPr id="152" name="Text Box 410"/>
        <xdr:cNvSpPr txBox="1">
          <a:spLocks noChangeArrowheads="1"/>
        </xdr:cNvSpPr>
      </xdr:nvSpPr>
      <xdr:spPr>
        <a:xfrm>
          <a:off x="762000" y="1151191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51861</xdr:rowOff>
    </xdr:to>
    <xdr:sp macro="" textlink="">
      <xdr:nvSpPr>
        <xdr:cNvPr id="153" name="Text Box 510"/>
        <xdr:cNvSpPr txBox="1">
          <a:spLocks noChangeArrowheads="1"/>
        </xdr:cNvSpPr>
      </xdr:nvSpPr>
      <xdr:spPr>
        <a:xfrm>
          <a:off x="762000" y="115119150"/>
          <a:ext cx="76200" cy="242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51861</xdr:rowOff>
    </xdr:to>
    <xdr:sp macro="" textlink="">
      <xdr:nvSpPr>
        <xdr:cNvPr id="154" name="Text Box 511"/>
        <xdr:cNvSpPr txBox="1">
          <a:spLocks noChangeArrowheads="1"/>
        </xdr:cNvSpPr>
      </xdr:nvSpPr>
      <xdr:spPr>
        <a:xfrm>
          <a:off x="762000" y="115119150"/>
          <a:ext cx="76200" cy="242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51861</xdr:rowOff>
    </xdr:to>
    <xdr:sp macro="" textlink="">
      <xdr:nvSpPr>
        <xdr:cNvPr id="155" name="Text Box 512"/>
        <xdr:cNvSpPr txBox="1">
          <a:spLocks noChangeArrowheads="1"/>
        </xdr:cNvSpPr>
      </xdr:nvSpPr>
      <xdr:spPr>
        <a:xfrm>
          <a:off x="762000" y="115119150"/>
          <a:ext cx="76200" cy="242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51861</xdr:rowOff>
    </xdr:to>
    <xdr:sp macro="" textlink="">
      <xdr:nvSpPr>
        <xdr:cNvPr id="156" name="Text Box 513"/>
        <xdr:cNvSpPr txBox="1">
          <a:spLocks noChangeArrowheads="1"/>
        </xdr:cNvSpPr>
      </xdr:nvSpPr>
      <xdr:spPr>
        <a:xfrm>
          <a:off x="762000" y="115119150"/>
          <a:ext cx="76200" cy="242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51861</xdr:rowOff>
    </xdr:to>
    <xdr:sp macro="" textlink="">
      <xdr:nvSpPr>
        <xdr:cNvPr id="157" name="Text Box 514"/>
        <xdr:cNvSpPr txBox="1">
          <a:spLocks noChangeArrowheads="1"/>
        </xdr:cNvSpPr>
      </xdr:nvSpPr>
      <xdr:spPr>
        <a:xfrm>
          <a:off x="762000" y="115119150"/>
          <a:ext cx="76200" cy="242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51861</xdr:rowOff>
    </xdr:to>
    <xdr:sp macro="" textlink="">
      <xdr:nvSpPr>
        <xdr:cNvPr id="158" name="Text Box 515"/>
        <xdr:cNvSpPr txBox="1">
          <a:spLocks noChangeArrowheads="1"/>
        </xdr:cNvSpPr>
      </xdr:nvSpPr>
      <xdr:spPr>
        <a:xfrm>
          <a:off x="762000" y="115119150"/>
          <a:ext cx="76200" cy="242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51861</xdr:rowOff>
    </xdr:to>
    <xdr:sp macro="" textlink="">
      <xdr:nvSpPr>
        <xdr:cNvPr id="159" name="Text Box 516"/>
        <xdr:cNvSpPr txBox="1">
          <a:spLocks noChangeArrowheads="1"/>
        </xdr:cNvSpPr>
      </xdr:nvSpPr>
      <xdr:spPr>
        <a:xfrm>
          <a:off x="762000" y="115119150"/>
          <a:ext cx="76200" cy="242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51861</xdr:rowOff>
    </xdr:to>
    <xdr:sp macro="" textlink="">
      <xdr:nvSpPr>
        <xdr:cNvPr id="160" name="Text Box 517"/>
        <xdr:cNvSpPr txBox="1">
          <a:spLocks noChangeArrowheads="1"/>
        </xdr:cNvSpPr>
      </xdr:nvSpPr>
      <xdr:spPr>
        <a:xfrm>
          <a:off x="762000" y="115119150"/>
          <a:ext cx="76200" cy="242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51861</xdr:rowOff>
    </xdr:to>
    <xdr:sp macro="" textlink="">
      <xdr:nvSpPr>
        <xdr:cNvPr id="161" name="Text Box 518"/>
        <xdr:cNvSpPr txBox="1">
          <a:spLocks noChangeArrowheads="1"/>
        </xdr:cNvSpPr>
      </xdr:nvSpPr>
      <xdr:spPr>
        <a:xfrm>
          <a:off x="762000" y="115119150"/>
          <a:ext cx="76200" cy="242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51861</xdr:rowOff>
    </xdr:to>
    <xdr:sp macro="" textlink="">
      <xdr:nvSpPr>
        <xdr:cNvPr id="162" name="Text Box 519"/>
        <xdr:cNvSpPr txBox="1">
          <a:spLocks noChangeArrowheads="1"/>
        </xdr:cNvSpPr>
      </xdr:nvSpPr>
      <xdr:spPr>
        <a:xfrm>
          <a:off x="762000" y="115119150"/>
          <a:ext cx="76200" cy="242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51861</xdr:rowOff>
    </xdr:to>
    <xdr:sp macro="" textlink="">
      <xdr:nvSpPr>
        <xdr:cNvPr id="163" name="Text Box 520"/>
        <xdr:cNvSpPr txBox="1">
          <a:spLocks noChangeArrowheads="1"/>
        </xdr:cNvSpPr>
      </xdr:nvSpPr>
      <xdr:spPr>
        <a:xfrm>
          <a:off x="762000" y="115119150"/>
          <a:ext cx="76200" cy="242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51861</xdr:rowOff>
    </xdr:to>
    <xdr:sp macro="" textlink="">
      <xdr:nvSpPr>
        <xdr:cNvPr id="164" name="Text Box 521"/>
        <xdr:cNvSpPr txBox="1">
          <a:spLocks noChangeArrowheads="1"/>
        </xdr:cNvSpPr>
      </xdr:nvSpPr>
      <xdr:spPr>
        <a:xfrm>
          <a:off x="762000" y="115119150"/>
          <a:ext cx="76200" cy="242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61386</xdr:rowOff>
    </xdr:to>
    <xdr:sp macro="" textlink="">
      <xdr:nvSpPr>
        <xdr:cNvPr id="165" name="Text Box 1608"/>
        <xdr:cNvSpPr txBox="1">
          <a:spLocks noChangeArrowheads="1"/>
        </xdr:cNvSpPr>
      </xdr:nvSpPr>
      <xdr:spPr>
        <a:xfrm>
          <a:off x="762000" y="1151191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61386</xdr:rowOff>
    </xdr:to>
    <xdr:sp macro="" textlink="">
      <xdr:nvSpPr>
        <xdr:cNvPr id="166" name="Text Box 1614"/>
        <xdr:cNvSpPr txBox="1">
          <a:spLocks noChangeArrowheads="1"/>
        </xdr:cNvSpPr>
      </xdr:nvSpPr>
      <xdr:spPr>
        <a:xfrm>
          <a:off x="762000" y="1151191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61386</xdr:rowOff>
    </xdr:to>
    <xdr:sp macro="" textlink="">
      <xdr:nvSpPr>
        <xdr:cNvPr id="167" name="Text Box 1615"/>
        <xdr:cNvSpPr txBox="1">
          <a:spLocks noChangeArrowheads="1"/>
        </xdr:cNvSpPr>
      </xdr:nvSpPr>
      <xdr:spPr>
        <a:xfrm>
          <a:off x="762000" y="1151191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61386</xdr:rowOff>
    </xdr:to>
    <xdr:sp macro="" textlink="">
      <xdr:nvSpPr>
        <xdr:cNvPr id="168" name="Text Box 1616"/>
        <xdr:cNvSpPr txBox="1">
          <a:spLocks noChangeArrowheads="1"/>
        </xdr:cNvSpPr>
      </xdr:nvSpPr>
      <xdr:spPr>
        <a:xfrm>
          <a:off x="762000" y="1151191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61386</xdr:rowOff>
    </xdr:to>
    <xdr:sp macro="" textlink="">
      <xdr:nvSpPr>
        <xdr:cNvPr id="169" name="Text Box 1617"/>
        <xdr:cNvSpPr txBox="1">
          <a:spLocks noChangeArrowheads="1"/>
        </xdr:cNvSpPr>
      </xdr:nvSpPr>
      <xdr:spPr>
        <a:xfrm>
          <a:off x="762000" y="1151191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61386</xdr:rowOff>
    </xdr:to>
    <xdr:sp macro="" textlink="">
      <xdr:nvSpPr>
        <xdr:cNvPr id="170" name="Text Box 1618"/>
        <xdr:cNvSpPr txBox="1">
          <a:spLocks noChangeArrowheads="1"/>
        </xdr:cNvSpPr>
      </xdr:nvSpPr>
      <xdr:spPr>
        <a:xfrm>
          <a:off x="762000" y="1151191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61386</xdr:rowOff>
    </xdr:to>
    <xdr:sp macro="" textlink="">
      <xdr:nvSpPr>
        <xdr:cNvPr id="171" name="Text Box 1619"/>
        <xdr:cNvSpPr txBox="1">
          <a:spLocks noChangeArrowheads="1"/>
        </xdr:cNvSpPr>
      </xdr:nvSpPr>
      <xdr:spPr>
        <a:xfrm>
          <a:off x="762000" y="1151191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61386</xdr:rowOff>
    </xdr:to>
    <xdr:sp macro="" textlink="">
      <xdr:nvSpPr>
        <xdr:cNvPr id="172" name="Text Box 1620"/>
        <xdr:cNvSpPr txBox="1">
          <a:spLocks noChangeArrowheads="1"/>
        </xdr:cNvSpPr>
      </xdr:nvSpPr>
      <xdr:spPr>
        <a:xfrm>
          <a:off x="762000" y="1151191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61386</xdr:rowOff>
    </xdr:to>
    <xdr:sp macro="" textlink="">
      <xdr:nvSpPr>
        <xdr:cNvPr id="173" name="Text Box 1621"/>
        <xdr:cNvSpPr txBox="1">
          <a:spLocks noChangeArrowheads="1"/>
        </xdr:cNvSpPr>
      </xdr:nvSpPr>
      <xdr:spPr>
        <a:xfrm>
          <a:off x="762000" y="1151191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61386</xdr:rowOff>
    </xdr:to>
    <xdr:sp macro="" textlink="">
      <xdr:nvSpPr>
        <xdr:cNvPr id="174" name="Text Box 1622"/>
        <xdr:cNvSpPr txBox="1">
          <a:spLocks noChangeArrowheads="1"/>
        </xdr:cNvSpPr>
      </xdr:nvSpPr>
      <xdr:spPr>
        <a:xfrm>
          <a:off x="762000" y="1151191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61386</xdr:rowOff>
    </xdr:to>
    <xdr:sp macro="" textlink="">
      <xdr:nvSpPr>
        <xdr:cNvPr id="175" name="Text Box 1623"/>
        <xdr:cNvSpPr txBox="1">
          <a:spLocks noChangeArrowheads="1"/>
        </xdr:cNvSpPr>
      </xdr:nvSpPr>
      <xdr:spPr>
        <a:xfrm>
          <a:off x="762000" y="1151191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61386</xdr:rowOff>
    </xdr:to>
    <xdr:sp macro="" textlink="">
      <xdr:nvSpPr>
        <xdr:cNvPr id="176" name="Text Box 1624"/>
        <xdr:cNvSpPr txBox="1">
          <a:spLocks noChangeArrowheads="1"/>
        </xdr:cNvSpPr>
      </xdr:nvSpPr>
      <xdr:spPr>
        <a:xfrm>
          <a:off x="762000" y="1151191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61386</xdr:rowOff>
    </xdr:to>
    <xdr:sp macro="" textlink="">
      <xdr:nvSpPr>
        <xdr:cNvPr id="177" name="Text Box 1625"/>
        <xdr:cNvSpPr txBox="1">
          <a:spLocks noChangeArrowheads="1"/>
        </xdr:cNvSpPr>
      </xdr:nvSpPr>
      <xdr:spPr>
        <a:xfrm>
          <a:off x="762000" y="1151191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61386</xdr:rowOff>
    </xdr:to>
    <xdr:sp macro="" textlink="">
      <xdr:nvSpPr>
        <xdr:cNvPr id="178" name="Text Box 2231"/>
        <xdr:cNvSpPr txBox="1">
          <a:spLocks noChangeArrowheads="1"/>
        </xdr:cNvSpPr>
      </xdr:nvSpPr>
      <xdr:spPr>
        <a:xfrm>
          <a:off x="762000" y="1151191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61386</xdr:rowOff>
    </xdr:to>
    <xdr:sp macro="" textlink="">
      <xdr:nvSpPr>
        <xdr:cNvPr id="179" name="Text Box 2232"/>
        <xdr:cNvSpPr txBox="1">
          <a:spLocks noChangeArrowheads="1"/>
        </xdr:cNvSpPr>
      </xdr:nvSpPr>
      <xdr:spPr>
        <a:xfrm>
          <a:off x="762000" y="1151191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51861</xdr:rowOff>
    </xdr:to>
    <xdr:sp macro="" textlink="">
      <xdr:nvSpPr>
        <xdr:cNvPr id="180" name="Text Box 338"/>
        <xdr:cNvSpPr txBox="1">
          <a:spLocks noChangeArrowheads="1"/>
        </xdr:cNvSpPr>
      </xdr:nvSpPr>
      <xdr:spPr>
        <a:xfrm>
          <a:off x="762000" y="115119150"/>
          <a:ext cx="76200" cy="242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51861</xdr:rowOff>
    </xdr:to>
    <xdr:sp macro="" textlink="">
      <xdr:nvSpPr>
        <xdr:cNvPr id="181" name="Text Box 461"/>
        <xdr:cNvSpPr txBox="1">
          <a:spLocks noChangeArrowheads="1"/>
        </xdr:cNvSpPr>
      </xdr:nvSpPr>
      <xdr:spPr>
        <a:xfrm>
          <a:off x="762000" y="115119150"/>
          <a:ext cx="76200" cy="242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61386</xdr:rowOff>
    </xdr:to>
    <xdr:sp macro="" textlink="">
      <xdr:nvSpPr>
        <xdr:cNvPr id="182" name="Text Box 2232"/>
        <xdr:cNvSpPr txBox="1">
          <a:spLocks noChangeArrowheads="1"/>
        </xdr:cNvSpPr>
      </xdr:nvSpPr>
      <xdr:spPr>
        <a:xfrm>
          <a:off x="762000" y="1151191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51861</xdr:rowOff>
    </xdr:to>
    <xdr:sp macro="" textlink="">
      <xdr:nvSpPr>
        <xdr:cNvPr id="183" name="Text Box 112"/>
        <xdr:cNvSpPr txBox="1">
          <a:spLocks noChangeArrowheads="1"/>
        </xdr:cNvSpPr>
      </xdr:nvSpPr>
      <xdr:spPr>
        <a:xfrm>
          <a:off x="762000" y="115119150"/>
          <a:ext cx="76200" cy="242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61386</xdr:rowOff>
    </xdr:to>
    <xdr:sp macro="" textlink="">
      <xdr:nvSpPr>
        <xdr:cNvPr id="184" name="Text Box 312"/>
        <xdr:cNvSpPr txBox="1">
          <a:spLocks noChangeArrowheads="1"/>
        </xdr:cNvSpPr>
      </xdr:nvSpPr>
      <xdr:spPr>
        <a:xfrm>
          <a:off x="762000" y="1151191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61386</xdr:rowOff>
    </xdr:to>
    <xdr:sp macro="" textlink="">
      <xdr:nvSpPr>
        <xdr:cNvPr id="185" name="Text Box 410"/>
        <xdr:cNvSpPr txBox="1">
          <a:spLocks noChangeArrowheads="1"/>
        </xdr:cNvSpPr>
      </xdr:nvSpPr>
      <xdr:spPr>
        <a:xfrm>
          <a:off x="762000" y="1151191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51861</xdr:rowOff>
    </xdr:to>
    <xdr:sp macro="" textlink="">
      <xdr:nvSpPr>
        <xdr:cNvPr id="186" name="Text Box 510"/>
        <xdr:cNvSpPr txBox="1">
          <a:spLocks noChangeArrowheads="1"/>
        </xdr:cNvSpPr>
      </xdr:nvSpPr>
      <xdr:spPr>
        <a:xfrm>
          <a:off x="762000" y="115119150"/>
          <a:ext cx="76200" cy="242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51861</xdr:rowOff>
    </xdr:to>
    <xdr:sp macro="" textlink="">
      <xdr:nvSpPr>
        <xdr:cNvPr id="187" name="Text Box 511"/>
        <xdr:cNvSpPr txBox="1">
          <a:spLocks noChangeArrowheads="1"/>
        </xdr:cNvSpPr>
      </xdr:nvSpPr>
      <xdr:spPr>
        <a:xfrm>
          <a:off x="762000" y="115119150"/>
          <a:ext cx="76200" cy="242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51861</xdr:rowOff>
    </xdr:to>
    <xdr:sp macro="" textlink="">
      <xdr:nvSpPr>
        <xdr:cNvPr id="188" name="Text Box 512"/>
        <xdr:cNvSpPr txBox="1">
          <a:spLocks noChangeArrowheads="1"/>
        </xdr:cNvSpPr>
      </xdr:nvSpPr>
      <xdr:spPr>
        <a:xfrm>
          <a:off x="762000" y="115119150"/>
          <a:ext cx="76200" cy="242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51861</xdr:rowOff>
    </xdr:to>
    <xdr:sp macro="" textlink="">
      <xdr:nvSpPr>
        <xdr:cNvPr id="189" name="Text Box 513"/>
        <xdr:cNvSpPr txBox="1">
          <a:spLocks noChangeArrowheads="1"/>
        </xdr:cNvSpPr>
      </xdr:nvSpPr>
      <xdr:spPr>
        <a:xfrm>
          <a:off x="762000" y="115119150"/>
          <a:ext cx="76200" cy="242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51861</xdr:rowOff>
    </xdr:to>
    <xdr:sp macro="" textlink="">
      <xdr:nvSpPr>
        <xdr:cNvPr id="190" name="Text Box 514"/>
        <xdr:cNvSpPr txBox="1">
          <a:spLocks noChangeArrowheads="1"/>
        </xdr:cNvSpPr>
      </xdr:nvSpPr>
      <xdr:spPr>
        <a:xfrm>
          <a:off x="762000" y="115119150"/>
          <a:ext cx="76200" cy="242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51861</xdr:rowOff>
    </xdr:to>
    <xdr:sp macro="" textlink="">
      <xdr:nvSpPr>
        <xdr:cNvPr id="191" name="Text Box 515"/>
        <xdr:cNvSpPr txBox="1">
          <a:spLocks noChangeArrowheads="1"/>
        </xdr:cNvSpPr>
      </xdr:nvSpPr>
      <xdr:spPr>
        <a:xfrm>
          <a:off x="762000" y="115119150"/>
          <a:ext cx="76200" cy="242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51861</xdr:rowOff>
    </xdr:to>
    <xdr:sp macro="" textlink="">
      <xdr:nvSpPr>
        <xdr:cNvPr id="192" name="Text Box 516"/>
        <xdr:cNvSpPr txBox="1">
          <a:spLocks noChangeArrowheads="1"/>
        </xdr:cNvSpPr>
      </xdr:nvSpPr>
      <xdr:spPr>
        <a:xfrm>
          <a:off x="762000" y="115119150"/>
          <a:ext cx="76200" cy="242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51861</xdr:rowOff>
    </xdr:to>
    <xdr:sp macro="" textlink="">
      <xdr:nvSpPr>
        <xdr:cNvPr id="193" name="Text Box 517"/>
        <xdr:cNvSpPr txBox="1">
          <a:spLocks noChangeArrowheads="1"/>
        </xdr:cNvSpPr>
      </xdr:nvSpPr>
      <xdr:spPr>
        <a:xfrm>
          <a:off x="762000" y="115119150"/>
          <a:ext cx="76200" cy="242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51861</xdr:rowOff>
    </xdr:to>
    <xdr:sp macro="" textlink="">
      <xdr:nvSpPr>
        <xdr:cNvPr id="194" name="Text Box 518"/>
        <xdr:cNvSpPr txBox="1">
          <a:spLocks noChangeArrowheads="1"/>
        </xdr:cNvSpPr>
      </xdr:nvSpPr>
      <xdr:spPr>
        <a:xfrm>
          <a:off x="762000" y="115119150"/>
          <a:ext cx="76200" cy="242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51861</xdr:rowOff>
    </xdr:to>
    <xdr:sp macro="" textlink="">
      <xdr:nvSpPr>
        <xdr:cNvPr id="195" name="Text Box 519"/>
        <xdr:cNvSpPr txBox="1">
          <a:spLocks noChangeArrowheads="1"/>
        </xdr:cNvSpPr>
      </xdr:nvSpPr>
      <xdr:spPr>
        <a:xfrm>
          <a:off x="762000" y="115119150"/>
          <a:ext cx="76200" cy="242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51861</xdr:rowOff>
    </xdr:to>
    <xdr:sp macro="" textlink="">
      <xdr:nvSpPr>
        <xdr:cNvPr id="196" name="Text Box 520"/>
        <xdr:cNvSpPr txBox="1">
          <a:spLocks noChangeArrowheads="1"/>
        </xdr:cNvSpPr>
      </xdr:nvSpPr>
      <xdr:spPr>
        <a:xfrm>
          <a:off x="762000" y="115119150"/>
          <a:ext cx="76200" cy="242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51861</xdr:rowOff>
    </xdr:to>
    <xdr:sp macro="" textlink="">
      <xdr:nvSpPr>
        <xdr:cNvPr id="197" name="Text Box 521"/>
        <xdr:cNvSpPr txBox="1">
          <a:spLocks noChangeArrowheads="1"/>
        </xdr:cNvSpPr>
      </xdr:nvSpPr>
      <xdr:spPr>
        <a:xfrm>
          <a:off x="762000" y="115119150"/>
          <a:ext cx="76200" cy="242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61386</xdr:rowOff>
    </xdr:to>
    <xdr:sp macro="" textlink="">
      <xdr:nvSpPr>
        <xdr:cNvPr id="198" name="Text Box 1608"/>
        <xdr:cNvSpPr txBox="1">
          <a:spLocks noChangeArrowheads="1"/>
        </xdr:cNvSpPr>
      </xdr:nvSpPr>
      <xdr:spPr>
        <a:xfrm>
          <a:off x="762000" y="1151191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61386</xdr:rowOff>
    </xdr:to>
    <xdr:sp macro="" textlink="">
      <xdr:nvSpPr>
        <xdr:cNvPr id="199" name="Text Box 1614"/>
        <xdr:cNvSpPr txBox="1">
          <a:spLocks noChangeArrowheads="1"/>
        </xdr:cNvSpPr>
      </xdr:nvSpPr>
      <xdr:spPr>
        <a:xfrm>
          <a:off x="762000" y="1151191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61386</xdr:rowOff>
    </xdr:to>
    <xdr:sp macro="" textlink="">
      <xdr:nvSpPr>
        <xdr:cNvPr id="200" name="Text Box 1615"/>
        <xdr:cNvSpPr txBox="1">
          <a:spLocks noChangeArrowheads="1"/>
        </xdr:cNvSpPr>
      </xdr:nvSpPr>
      <xdr:spPr>
        <a:xfrm>
          <a:off x="762000" y="1151191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61386</xdr:rowOff>
    </xdr:to>
    <xdr:sp macro="" textlink="">
      <xdr:nvSpPr>
        <xdr:cNvPr id="201" name="Text Box 1616"/>
        <xdr:cNvSpPr txBox="1">
          <a:spLocks noChangeArrowheads="1"/>
        </xdr:cNvSpPr>
      </xdr:nvSpPr>
      <xdr:spPr>
        <a:xfrm>
          <a:off x="762000" y="1151191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61386</xdr:rowOff>
    </xdr:to>
    <xdr:sp macro="" textlink="">
      <xdr:nvSpPr>
        <xdr:cNvPr id="202" name="Text Box 1617"/>
        <xdr:cNvSpPr txBox="1">
          <a:spLocks noChangeArrowheads="1"/>
        </xdr:cNvSpPr>
      </xdr:nvSpPr>
      <xdr:spPr>
        <a:xfrm>
          <a:off x="762000" y="1151191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61386</xdr:rowOff>
    </xdr:to>
    <xdr:sp macro="" textlink="">
      <xdr:nvSpPr>
        <xdr:cNvPr id="203" name="Text Box 1618"/>
        <xdr:cNvSpPr txBox="1">
          <a:spLocks noChangeArrowheads="1"/>
        </xdr:cNvSpPr>
      </xdr:nvSpPr>
      <xdr:spPr>
        <a:xfrm>
          <a:off x="762000" y="1151191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61386</xdr:rowOff>
    </xdr:to>
    <xdr:sp macro="" textlink="">
      <xdr:nvSpPr>
        <xdr:cNvPr id="204" name="Text Box 1619"/>
        <xdr:cNvSpPr txBox="1">
          <a:spLocks noChangeArrowheads="1"/>
        </xdr:cNvSpPr>
      </xdr:nvSpPr>
      <xdr:spPr>
        <a:xfrm>
          <a:off x="762000" y="1151191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61386</xdr:rowOff>
    </xdr:to>
    <xdr:sp macro="" textlink="">
      <xdr:nvSpPr>
        <xdr:cNvPr id="205" name="Text Box 1620"/>
        <xdr:cNvSpPr txBox="1">
          <a:spLocks noChangeArrowheads="1"/>
        </xdr:cNvSpPr>
      </xdr:nvSpPr>
      <xdr:spPr>
        <a:xfrm>
          <a:off x="762000" y="1151191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61386</xdr:rowOff>
    </xdr:to>
    <xdr:sp macro="" textlink="">
      <xdr:nvSpPr>
        <xdr:cNvPr id="206" name="Text Box 1621"/>
        <xdr:cNvSpPr txBox="1">
          <a:spLocks noChangeArrowheads="1"/>
        </xdr:cNvSpPr>
      </xdr:nvSpPr>
      <xdr:spPr>
        <a:xfrm>
          <a:off x="762000" y="1151191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61386</xdr:rowOff>
    </xdr:to>
    <xdr:sp macro="" textlink="">
      <xdr:nvSpPr>
        <xdr:cNvPr id="207" name="Text Box 1622"/>
        <xdr:cNvSpPr txBox="1">
          <a:spLocks noChangeArrowheads="1"/>
        </xdr:cNvSpPr>
      </xdr:nvSpPr>
      <xdr:spPr>
        <a:xfrm>
          <a:off x="762000" y="1151191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61386</xdr:rowOff>
    </xdr:to>
    <xdr:sp macro="" textlink="">
      <xdr:nvSpPr>
        <xdr:cNvPr id="208" name="Text Box 1623"/>
        <xdr:cNvSpPr txBox="1">
          <a:spLocks noChangeArrowheads="1"/>
        </xdr:cNvSpPr>
      </xdr:nvSpPr>
      <xdr:spPr>
        <a:xfrm>
          <a:off x="762000" y="1151191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61386</xdr:rowOff>
    </xdr:to>
    <xdr:sp macro="" textlink="">
      <xdr:nvSpPr>
        <xdr:cNvPr id="209" name="Text Box 1624"/>
        <xdr:cNvSpPr txBox="1">
          <a:spLocks noChangeArrowheads="1"/>
        </xdr:cNvSpPr>
      </xdr:nvSpPr>
      <xdr:spPr>
        <a:xfrm>
          <a:off x="762000" y="1151191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61386</xdr:rowOff>
    </xdr:to>
    <xdr:sp macro="" textlink="">
      <xdr:nvSpPr>
        <xdr:cNvPr id="210" name="Text Box 1625"/>
        <xdr:cNvSpPr txBox="1">
          <a:spLocks noChangeArrowheads="1"/>
        </xdr:cNvSpPr>
      </xdr:nvSpPr>
      <xdr:spPr>
        <a:xfrm>
          <a:off x="762000" y="1151191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61386</xdr:rowOff>
    </xdr:to>
    <xdr:sp macro="" textlink="">
      <xdr:nvSpPr>
        <xdr:cNvPr id="211" name="Text Box 2231"/>
        <xdr:cNvSpPr txBox="1">
          <a:spLocks noChangeArrowheads="1"/>
        </xdr:cNvSpPr>
      </xdr:nvSpPr>
      <xdr:spPr>
        <a:xfrm>
          <a:off x="762000" y="1151191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61386</xdr:rowOff>
    </xdr:to>
    <xdr:sp macro="" textlink="">
      <xdr:nvSpPr>
        <xdr:cNvPr id="212" name="Text Box 2232"/>
        <xdr:cNvSpPr txBox="1">
          <a:spLocks noChangeArrowheads="1"/>
        </xdr:cNvSpPr>
      </xdr:nvSpPr>
      <xdr:spPr>
        <a:xfrm>
          <a:off x="762000" y="1151191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51861</xdr:rowOff>
    </xdr:to>
    <xdr:sp macro="" textlink="">
      <xdr:nvSpPr>
        <xdr:cNvPr id="213" name="Text Box 338"/>
        <xdr:cNvSpPr txBox="1">
          <a:spLocks noChangeArrowheads="1"/>
        </xdr:cNvSpPr>
      </xdr:nvSpPr>
      <xdr:spPr>
        <a:xfrm>
          <a:off x="762000" y="115119150"/>
          <a:ext cx="76200" cy="242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51861</xdr:rowOff>
    </xdr:to>
    <xdr:sp macro="" textlink="">
      <xdr:nvSpPr>
        <xdr:cNvPr id="214" name="Text Box 461"/>
        <xdr:cNvSpPr txBox="1">
          <a:spLocks noChangeArrowheads="1"/>
        </xdr:cNvSpPr>
      </xdr:nvSpPr>
      <xdr:spPr>
        <a:xfrm>
          <a:off x="762000" y="115119150"/>
          <a:ext cx="76200" cy="242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589</xdr:row>
      <xdr:rowOff>0</xdr:rowOff>
    </xdr:from>
    <xdr:to>
      <xdr:col>2</xdr:col>
      <xdr:colOff>104775</xdr:colOff>
      <xdr:row>590</xdr:row>
      <xdr:rowOff>61386</xdr:rowOff>
    </xdr:to>
    <xdr:sp macro="" textlink="">
      <xdr:nvSpPr>
        <xdr:cNvPr id="215" name="Text Box 2232"/>
        <xdr:cNvSpPr txBox="1">
          <a:spLocks noChangeArrowheads="1"/>
        </xdr:cNvSpPr>
      </xdr:nvSpPr>
      <xdr:spPr>
        <a:xfrm>
          <a:off x="762000" y="1151191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2457450</xdr:colOff>
      <xdr:row>570</xdr:row>
      <xdr:rowOff>0</xdr:rowOff>
    </xdr:from>
    <xdr:to>
      <xdr:col>2</xdr:col>
      <xdr:colOff>2571115</xdr:colOff>
      <xdr:row>577</xdr:row>
      <xdr:rowOff>19050</xdr:rowOff>
    </xdr:to>
    <xdr:sp macro="" textlink="">
      <xdr:nvSpPr>
        <xdr:cNvPr id="2" name="Text Box 410"/>
        <xdr:cNvSpPr txBox="1"/>
      </xdr:nvSpPr>
      <xdr:spPr>
        <a:xfrm>
          <a:off x="3352800" y="109308900"/>
          <a:ext cx="113665" cy="476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342900</xdr:colOff>
      <xdr:row>570</xdr:row>
      <xdr:rowOff>0</xdr:rowOff>
    </xdr:from>
    <xdr:to>
      <xdr:col>2</xdr:col>
      <xdr:colOff>456565</xdr:colOff>
      <xdr:row>577</xdr:row>
      <xdr:rowOff>19050</xdr:rowOff>
    </xdr:to>
    <xdr:sp macro="" textlink="">
      <xdr:nvSpPr>
        <xdr:cNvPr id="3" name="Text Box 410"/>
        <xdr:cNvSpPr txBox="1"/>
      </xdr:nvSpPr>
      <xdr:spPr>
        <a:xfrm>
          <a:off x="1238250" y="109308900"/>
          <a:ext cx="113665" cy="476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2457450</xdr:colOff>
      <xdr:row>562</xdr:row>
      <xdr:rowOff>0</xdr:rowOff>
    </xdr:from>
    <xdr:to>
      <xdr:col>2</xdr:col>
      <xdr:colOff>2571115</xdr:colOff>
      <xdr:row>564</xdr:row>
      <xdr:rowOff>95250</xdr:rowOff>
    </xdr:to>
    <xdr:sp macro="" textlink="">
      <xdr:nvSpPr>
        <xdr:cNvPr id="4" name="Text Box 410"/>
        <xdr:cNvSpPr txBox="1"/>
      </xdr:nvSpPr>
      <xdr:spPr>
        <a:xfrm>
          <a:off x="3352800" y="110842425"/>
          <a:ext cx="113665" cy="476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342900</xdr:colOff>
      <xdr:row>562</xdr:row>
      <xdr:rowOff>0</xdr:rowOff>
    </xdr:from>
    <xdr:to>
      <xdr:col>2</xdr:col>
      <xdr:colOff>456565</xdr:colOff>
      <xdr:row>564</xdr:row>
      <xdr:rowOff>95250</xdr:rowOff>
    </xdr:to>
    <xdr:sp macro="" textlink="">
      <xdr:nvSpPr>
        <xdr:cNvPr id="5" name="Text Box 410"/>
        <xdr:cNvSpPr txBox="1"/>
      </xdr:nvSpPr>
      <xdr:spPr>
        <a:xfrm>
          <a:off x="1238250" y="110842425"/>
          <a:ext cx="113665" cy="476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2457450</xdr:colOff>
      <xdr:row>572</xdr:row>
      <xdr:rowOff>0</xdr:rowOff>
    </xdr:from>
    <xdr:to>
      <xdr:col>2</xdr:col>
      <xdr:colOff>2571115</xdr:colOff>
      <xdr:row>574</xdr:row>
      <xdr:rowOff>95250</xdr:rowOff>
    </xdr:to>
    <xdr:sp macro="" textlink="">
      <xdr:nvSpPr>
        <xdr:cNvPr id="6" name="Text Box 410"/>
        <xdr:cNvSpPr txBox="1"/>
      </xdr:nvSpPr>
      <xdr:spPr>
        <a:xfrm>
          <a:off x="3352800" y="110890050"/>
          <a:ext cx="113665" cy="476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342900</xdr:colOff>
      <xdr:row>572</xdr:row>
      <xdr:rowOff>0</xdr:rowOff>
    </xdr:from>
    <xdr:to>
      <xdr:col>2</xdr:col>
      <xdr:colOff>456565</xdr:colOff>
      <xdr:row>574</xdr:row>
      <xdr:rowOff>95250</xdr:rowOff>
    </xdr:to>
    <xdr:sp macro="" textlink="">
      <xdr:nvSpPr>
        <xdr:cNvPr id="7" name="Text Box 410"/>
        <xdr:cNvSpPr txBox="1"/>
      </xdr:nvSpPr>
      <xdr:spPr>
        <a:xfrm>
          <a:off x="1238250" y="110890050"/>
          <a:ext cx="113665" cy="476250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</xdr:col>
      <xdr:colOff>28575</xdr:colOff>
      <xdr:row>581</xdr:row>
      <xdr:rowOff>0</xdr:rowOff>
    </xdr:from>
    <xdr:ext cx="76200" cy="271462"/>
    <xdr:sp macro="" textlink="">
      <xdr:nvSpPr>
        <xdr:cNvPr id="8" name="Text Box 275"/>
        <xdr:cNvSpPr txBox="1">
          <a:spLocks noChangeArrowheads="1"/>
        </xdr:cNvSpPr>
      </xdr:nvSpPr>
      <xdr:spPr>
        <a:xfrm>
          <a:off x="923925" y="112604550"/>
          <a:ext cx="76200" cy="2714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28575</xdr:colOff>
      <xdr:row>581</xdr:row>
      <xdr:rowOff>0</xdr:rowOff>
    </xdr:from>
    <xdr:ext cx="76200" cy="271462"/>
    <xdr:sp macro="" textlink="">
      <xdr:nvSpPr>
        <xdr:cNvPr id="9" name="Text Box 275"/>
        <xdr:cNvSpPr txBox="1">
          <a:spLocks noChangeArrowheads="1"/>
        </xdr:cNvSpPr>
      </xdr:nvSpPr>
      <xdr:spPr>
        <a:xfrm>
          <a:off x="923925" y="112604550"/>
          <a:ext cx="76200" cy="2714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28575</xdr:colOff>
      <xdr:row>581</xdr:row>
      <xdr:rowOff>0</xdr:rowOff>
    </xdr:from>
    <xdr:to>
      <xdr:col>2</xdr:col>
      <xdr:colOff>95250</xdr:colOff>
      <xdr:row>582</xdr:row>
      <xdr:rowOff>61385</xdr:rowOff>
    </xdr:to>
    <xdr:sp macro="" textlink="">
      <xdr:nvSpPr>
        <xdr:cNvPr id="10" name="Text Box 338"/>
        <xdr:cNvSpPr txBox="1">
          <a:spLocks noChangeArrowheads="1"/>
        </xdr:cNvSpPr>
      </xdr:nvSpPr>
      <xdr:spPr>
        <a:xfrm>
          <a:off x="923925" y="112604550"/>
          <a:ext cx="66675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70910</xdr:rowOff>
    </xdr:to>
    <xdr:sp macro="" textlink="">
      <xdr:nvSpPr>
        <xdr:cNvPr id="11" name="Text Box 275"/>
        <xdr:cNvSpPr txBox="1">
          <a:spLocks noChangeArrowheads="1"/>
        </xdr:cNvSpPr>
      </xdr:nvSpPr>
      <xdr:spPr>
        <a:xfrm>
          <a:off x="923925" y="112604550"/>
          <a:ext cx="76200" cy="261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51860</xdr:rowOff>
    </xdr:to>
    <xdr:sp macro="" textlink="">
      <xdr:nvSpPr>
        <xdr:cNvPr id="12" name="Text Box 112"/>
        <xdr:cNvSpPr txBox="1">
          <a:spLocks noChangeArrowheads="1"/>
        </xdr:cNvSpPr>
      </xdr:nvSpPr>
      <xdr:spPr>
        <a:xfrm>
          <a:off x="923925" y="112604550"/>
          <a:ext cx="76200" cy="242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61385</xdr:rowOff>
    </xdr:to>
    <xdr:sp macro="" textlink="">
      <xdr:nvSpPr>
        <xdr:cNvPr id="13" name="Text Box 312"/>
        <xdr:cNvSpPr txBox="1">
          <a:spLocks noChangeArrowheads="1"/>
        </xdr:cNvSpPr>
      </xdr:nvSpPr>
      <xdr:spPr>
        <a:xfrm>
          <a:off x="923925" y="1126045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61385</xdr:rowOff>
    </xdr:to>
    <xdr:sp macro="" textlink="">
      <xdr:nvSpPr>
        <xdr:cNvPr id="14" name="Text Box 410"/>
        <xdr:cNvSpPr txBox="1">
          <a:spLocks noChangeArrowheads="1"/>
        </xdr:cNvSpPr>
      </xdr:nvSpPr>
      <xdr:spPr>
        <a:xfrm>
          <a:off x="923925" y="1126045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51860</xdr:rowOff>
    </xdr:to>
    <xdr:sp macro="" textlink="">
      <xdr:nvSpPr>
        <xdr:cNvPr id="15" name="Text Box 510"/>
        <xdr:cNvSpPr txBox="1">
          <a:spLocks noChangeArrowheads="1"/>
        </xdr:cNvSpPr>
      </xdr:nvSpPr>
      <xdr:spPr>
        <a:xfrm>
          <a:off x="923925" y="112604550"/>
          <a:ext cx="76200" cy="242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51860</xdr:rowOff>
    </xdr:to>
    <xdr:sp macro="" textlink="">
      <xdr:nvSpPr>
        <xdr:cNvPr id="16" name="Text Box 511"/>
        <xdr:cNvSpPr txBox="1">
          <a:spLocks noChangeArrowheads="1"/>
        </xdr:cNvSpPr>
      </xdr:nvSpPr>
      <xdr:spPr>
        <a:xfrm>
          <a:off x="923925" y="112604550"/>
          <a:ext cx="76200" cy="242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51860</xdr:rowOff>
    </xdr:to>
    <xdr:sp macro="" textlink="">
      <xdr:nvSpPr>
        <xdr:cNvPr id="17" name="Text Box 512"/>
        <xdr:cNvSpPr txBox="1">
          <a:spLocks noChangeArrowheads="1"/>
        </xdr:cNvSpPr>
      </xdr:nvSpPr>
      <xdr:spPr>
        <a:xfrm>
          <a:off x="923925" y="112604550"/>
          <a:ext cx="76200" cy="242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51860</xdr:rowOff>
    </xdr:to>
    <xdr:sp macro="" textlink="">
      <xdr:nvSpPr>
        <xdr:cNvPr id="18" name="Text Box 513"/>
        <xdr:cNvSpPr txBox="1">
          <a:spLocks noChangeArrowheads="1"/>
        </xdr:cNvSpPr>
      </xdr:nvSpPr>
      <xdr:spPr>
        <a:xfrm>
          <a:off x="923925" y="112604550"/>
          <a:ext cx="76200" cy="242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51860</xdr:rowOff>
    </xdr:to>
    <xdr:sp macro="" textlink="">
      <xdr:nvSpPr>
        <xdr:cNvPr id="19" name="Text Box 514"/>
        <xdr:cNvSpPr txBox="1">
          <a:spLocks noChangeArrowheads="1"/>
        </xdr:cNvSpPr>
      </xdr:nvSpPr>
      <xdr:spPr>
        <a:xfrm>
          <a:off x="923925" y="112604550"/>
          <a:ext cx="76200" cy="242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51860</xdr:rowOff>
    </xdr:to>
    <xdr:sp macro="" textlink="">
      <xdr:nvSpPr>
        <xdr:cNvPr id="20" name="Text Box 515"/>
        <xdr:cNvSpPr txBox="1">
          <a:spLocks noChangeArrowheads="1"/>
        </xdr:cNvSpPr>
      </xdr:nvSpPr>
      <xdr:spPr>
        <a:xfrm>
          <a:off x="923925" y="112604550"/>
          <a:ext cx="76200" cy="242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51860</xdr:rowOff>
    </xdr:to>
    <xdr:sp macro="" textlink="">
      <xdr:nvSpPr>
        <xdr:cNvPr id="21" name="Text Box 516"/>
        <xdr:cNvSpPr txBox="1">
          <a:spLocks noChangeArrowheads="1"/>
        </xdr:cNvSpPr>
      </xdr:nvSpPr>
      <xdr:spPr>
        <a:xfrm>
          <a:off x="923925" y="112604550"/>
          <a:ext cx="76200" cy="242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51860</xdr:rowOff>
    </xdr:to>
    <xdr:sp macro="" textlink="">
      <xdr:nvSpPr>
        <xdr:cNvPr id="22" name="Text Box 517"/>
        <xdr:cNvSpPr txBox="1">
          <a:spLocks noChangeArrowheads="1"/>
        </xdr:cNvSpPr>
      </xdr:nvSpPr>
      <xdr:spPr>
        <a:xfrm>
          <a:off x="923925" y="112604550"/>
          <a:ext cx="76200" cy="242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51860</xdr:rowOff>
    </xdr:to>
    <xdr:sp macro="" textlink="">
      <xdr:nvSpPr>
        <xdr:cNvPr id="23" name="Text Box 518"/>
        <xdr:cNvSpPr txBox="1">
          <a:spLocks noChangeArrowheads="1"/>
        </xdr:cNvSpPr>
      </xdr:nvSpPr>
      <xdr:spPr>
        <a:xfrm>
          <a:off x="923925" y="112604550"/>
          <a:ext cx="76200" cy="242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51860</xdr:rowOff>
    </xdr:to>
    <xdr:sp macro="" textlink="">
      <xdr:nvSpPr>
        <xdr:cNvPr id="24" name="Text Box 519"/>
        <xdr:cNvSpPr txBox="1">
          <a:spLocks noChangeArrowheads="1"/>
        </xdr:cNvSpPr>
      </xdr:nvSpPr>
      <xdr:spPr>
        <a:xfrm>
          <a:off x="923925" y="112604550"/>
          <a:ext cx="76200" cy="242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51860</xdr:rowOff>
    </xdr:to>
    <xdr:sp macro="" textlink="">
      <xdr:nvSpPr>
        <xdr:cNvPr id="25" name="Text Box 520"/>
        <xdr:cNvSpPr txBox="1">
          <a:spLocks noChangeArrowheads="1"/>
        </xdr:cNvSpPr>
      </xdr:nvSpPr>
      <xdr:spPr>
        <a:xfrm>
          <a:off x="923925" y="112604550"/>
          <a:ext cx="76200" cy="242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51860</xdr:rowOff>
    </xdr:to>
    <xdr:sp macro="" textlink="">
      <xdr:nvSpPr>
        <xdr:cNvPr id="26" name="Text Box 521"/>
        <xdr:cNvSpPr txBox="1">
          <a:spLocks noChangeArrowheads="1"/>
        </xdr:cNvSpPr>
      </xdr:nvSpPr>
      <xdr:spPr>
        <a:xfrm>
          <a:off x="923925" y="112604550"/>
          <a:ext cx="76200" cy="242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61385</xdr:rowOff>
    </xdr:to>
    <xdr:sp macro="" textlink="">
      <xdr:nvSpPr>
        <xdr:cNvPr id="27" name="Text Box 1608"/>
        <xdr:cNvSpPr txBox="1">
          <a:spLocks noChangeArrowheads="1"/>
        </xdr:cNvSpPr>
      </xdr:nvSpPr>
      <xdr:spPr>
        <a:xfrm>
          <a:off x="923925" y="1126045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61385</xdr:rowOff>
    </xdr:to>
    <xdr:sp macro="" textlink="">
      <xdr:nvSpPr>
        <xdr:cNvPr id="28" name="Text Box 1614"/>
        <xdr:cNvSpPr txBox="1">
          <a:spLocks noChangeArrowheads="1"/>
        </xdr:cNvSpPr>
      </xdr:nvSpPr>
      <xdr:spPr>
        <a:xfrm>
          <a:off x="923925" y="1126045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61385</xdr:rowOff>
    </xdr:to>
    <xdr:sp macro="" textlink="">
      <xdr:nvSpPr>
        <xdr:cNvPr id="29" name="Text Box 1615"/>
        <xdr:cNvSpPr txBox="1">
          <a:spLocks noChangeArrowheads="1"/>
        </xdr:cNvSpPr>
      </xdr:nvSpPr>
      <xdr:spPr>
        <a:xfrm>
          <a:off x="923925" y="1126045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61385</xdr:rowOff>
    </xdr:to>
    <xdr:sp macro="" textlink="">
      <xdr:nvSpPr>
        <xdr:cNvPr id="30" name="Text Box 1616"/>
        <xdr:cNvSpPr txBox="1">
          <a:spLocks noChangeArrowheads="1"/>
        </xdr:cNvSpPr>
      </xdr:nvSpPr>
      <xdr:spPr>
        <a:xfrm>
          <a:off x="923925" y="1126045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61385</xdr:rowOff>
    </xdr:to>
    <xdr:sp macro="" textlink="">
      <xdr:nvSpPr>
        <xdr:cNvPr id="31" name="Text Box 1617"/>
        <xdr:cNvSpPr txBox="1">
          <a:spLocks noChangeArrowheads="1"/>
        </xdr:cNvSpPr>
      </xdr:nvSpPr>
      <xdr:spPr>
        <a:xfrm>
          <a:off x="923925" y="1126045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61385</xdr:rowOff>
    </xdr:to>
    <xdr:sp macro="" textlink="">
      <xdr:nvSpPr>
        <xdr:cNvPr id="32" name="Text Box 1618"/>
        <xdr:cNvSpPr txBox="1">
          <a:spLocks noChangeArrowheads="1"/>
        </xdr:cNvSpPr>
      </xdr:nvSpPr>
      <xdr:spPr>
        <a:xfrm>
          <a:off x="923925" y="1126045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61385</xdr:rowOff>
    </xdr:to>
    <xdr:sp macro="" textlink="">
      <xdr:nvSpPr>
        <xdr:cNvPr id="33" name="Text Box 1619"/>
        <xdr:cNvSpPr txBox="1">
          <a:spLocks noChangeArrowheads="1"/>
        </xdr:cNvSpPr>
      </xdr:nvSpPr>
      <xdr:spPr>
        <a:xfrm>
          <a:off x="923925" y="1126045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61385</xdr:rowOff>
    </xdr:to>
    <xdr:sp macro="" textlink="">
      <xdr:nvSpPr>
        <xdr:cNvPr id="34" name="Text Box 1620"/>
        <xdr:cNvSpPr txBox="1">
          <a:spLocks noChangeArrowheads="1"/>
        </xdr:cNvSpPr>
      </xdr:nvSpPr>
      <xdr:spPr>
        <a:xfrm>
          <a:off x="923925" y="1126045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61385</xdr:rowOff>
    </xdr:to>
    <xdr:sp macro="" textlink="">
      <xdr:nvSpPr>
        <xdr:cNvPr id="35" name="Text Box 1621"/>
        <xdr:cNvSpPr txBox="1">
          <a:spLocks noChangeArrowheads="1"/>
        </xdr:cNvSpPr>
      </xdr:nvSpPr>
      <xdr:spPr>
        <a:xfrm>
          <a:off x="923925" y="1126045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61385</xdr:rowOff>
    </xdr:to>
    <xdr:sp macro="" textlink="">
      <xdr:nvSpPr>
        <xdr:cNvPr id="36" name="Text Box 1622"/>
        <xdr:cNvSpPr txBox="1">
          <a:spLocks noChangeArrowheads="1"/>
        </xdr:cNvSpPr>
      </xdr:nvSpPr>
      <xdr:spPr>
        <a:xfrm>
          <a:off x="923925" y="1126045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61385</xdr:rowOff>
    </xdr:to>
    <xdr:sp macro="" textlink="">
      <xdr:nvSpPr>
        <xdr:cNvPr id="37" name="Text Box 1623"/>
        <xdr:cNvSpPr txBox="1">
          <a:spLocks noChangeArrowheads="1"/>
        </xdr:cNvSpPr>
      </xdr:nvSpPr>
      <xdr:spPr>
        <a:xfrm>
          <a:off x="923925" y="1126045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61385</xdr:rowOff>
    </xdr:to>
    <xdr:sp macro="" textlink="">
      <xdr:nvSpPr>
        <xdr:cNvPr id="38" name="Text Box 1624"/>
        <xdr:cNvSpPr txBox="1">
          <a:spLocks noChangeArrowheads="1"/>
        </xdr:cNvSpPr>
      </xdr:nvSpPr>
      <xdr:spPr>
        <a:xfrm>
          <a:off x="923925" y="1126045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61385</xdr:rowOff>
    </xdr:to>
    <xdr:sp macro="" textlink="">
      <xdr:nvSpPr>
        <xdr:cNvPr id="39" name="Text Box 1625"/>
        <xdr:cNvSpPr txBox="1">
          <a:spLocks noChangeArrowheads="1"/>
        </xdr:cNvSpPr>
      </xdr:nvSpPr>
      <xdr:spPr>
        <a:xfrm>
          <a:off x="923925" y="1126045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61385</xdr:rowOff>
    </xdr:to>
    <xdr:sp macro="" textlink="">
      <xdr:nvSpPr>
        <xdr:cNvPr id="40" name="Text Box 2231"/>
        <xdr:cNvSpPr txBox="1">
          <a:spLocks noChangeArrowheads="1"/>
        </xdr:cNvSpPr>
      </xdr:nvSpPr>
      <xdr:spPr>
        <a:xfrm>
          <a:off x="923925" y="1126045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61385</xdr:rowOff>
    </xdr:to>
    <xdr:sp macro="" textlink="">
      <xdr:nvSpPr>
        <xdr:cNvPr id="41" name="Text Box 2232"/>
        <xdr:cNvSpPr txBox="1">
          <a:spLocks noChangeArrowheads="1"/>
        </xdr:cNvSpPr>
      </xdr:nvSpPr>
      <xdr:spPr>
        <a:xfrm>
          <a:off x="923925" y="1126045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51860</xdr:rowOff>
    </xdr:to>
    <xdr:sp macro="" textlink="">
      <xdr:nvSpPr>
        <xdr:cNvPr id="42" name="Text Box 338"/>
        <xdr:cNvSpPr txBox="1">
          <a:spLocks noChangeArrowheads="1"/>
        </xdr:cNvSpPr>
      </xdr:nvSpPr>
      <xdr:spPr>
        <a:xfrm>
          <a:off x="923925" y="112604550"/>
          <a:ext cx="76200" cy="242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51860</xdr:rowOff>
    </xdr:to>
    <xdr:sp macro="" textlink="">
      <xdr:nvSpPr>
        <xdr:cNvPr id="43" name="Text Box 461"/>
        <xdr:cNvSpPr txBox="1">
          <a:spLocks noChangeArrowheads="1"/>
        </xdr:cNvSpPr>
      </xdr:nvSpPr>
      <xdr:spPr>
        <a:xfrm>
          <a:off x="923925" y="112604550"/>
          <a:ext cx="76200" cy="242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61385</xdr:rowOff>
    </xdr:to>
    <xdr:sp macro="" textlink="">
      <xdr:nvSpPr>
        <xdr:cNvPr id="44" name="Text Box 2232"/>
        <xdr:cNvSpPr txBox="1">
          <a:spLocks noChangeArrowheads="1"/>
        </xdr:cNvSpPr>
      </xdr:nvSpPr>
      <xdr:spPr>
        <a:xfrm>
          <a:off x="923925" y="1126045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95250</xdr:colOff>
      <xdr:row>582</xdr:row>
      <xdr:rowOff>61385</xdr:rowOff>
    </xdr:to>
    <xdr:sp macro="" textlink="">
      <xdr:nvSpPr>
        <xdr:cNvPr id="45" name="Text Box 338"/>
        <xdr:cNvSpPr txBox="1">
          <a:spLocks noChangeArrowheads="1"/>
        </xdr:cNvSpPr>
      </xdr:nvSpPr>
      <xdr:spPr>
        <a:xfrm>
          <a:off x="923925" y="112604550"/>
          <a:ext cx="66675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70910</xdr:rowOff>
    </xdr:to>
    <xdr:sp macro="" textlink="">
      <xdr:nvSpPr>
        <xdr:cNvPr id="46" name="Text Box 275"/>
        <xdr:cNvSpPr txBox="1">
          <a:spLocks noChangeArrowheads="1"/>
        </xdr:cNvSpPr>
      </xdr:nvSpPr>
      <xdr:spPr>
        <a:xfrm>
          <a:off x="923925" y="112604550"/>
          <a:ext cx="76200" cy="261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51860</xdr:rowOff>
    </xdr:to>
    <xdr:sp macro="" textlink="">
      <xdr:nvSpPr>
        <xdr:cNvPr id="47" name="Text Box 112"/>
        <xdr:cNvSpPr txBox="1">
          <a:spLocks noChangeArrowheads="1"/>
        </xdr:cNvSpPr>
      </xdr:nvSpPr>
      <xdr:spPr>
        <a:xfrm>
          <a:off x="923925" y="112604550"/>
          <a:ext cx="76200" cy="242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61385</xdr:rowOff>
    </xdr:to>
    <xdr:sp macro="" textlink="">
      <xdr:nvSpPr>
        <xdr:cNvPr id="48" name="Text Box 312"/>
        <xdr:cNvSpPr txBox="1">
          <a:spLocks noChangeArrowheads="1"/>
        </xdr:cNvSpPr>
      </xdr:nvSpPr>
      <xdr:spPr>
        <a:xfrm>
          <a:off x="923925" y="1126045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61385</xdr:rowOff>
    </xdr:to>
    <xdr:sp macro="" textlink="">
      <xdr:nvSpPr>
        <xdr:cNvPr id="49" name="Text Box 410"/>
        <xdr:cNvSpPr txBox="1">
          <a:spLocks noChangeArrowheads="1"/>
        </xdr:cNvSpPr>
      </xdr:nvSpPr>
      <xdr:spPr>
        <a:xfrm>
          <a:off x="923925" y="1126045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51860</xdr:rowOff>
    </xdr:to>
    <xdr:sp macro="" textlink="">
      <xdr:nvSpPr>
        <xdr:cNvPr id="50" name="Text Box 510"/>
        <xdr:cNvSpPr txBox="1">
          <a:spLocks noChangeArrowheads="1"/>
        </xdr:cNvSpPr>
      </xdr:nvSpPr>
      <xdr:spPr>
        <a:xfrm>
          <a:off x="923925" y="112604550"/>
          <a:ext cx="76200" cy="242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51860</xdr:rowOff>
    </xdr:to>
    <xdr:sp macro="" textlink="">
      <xdr:nvSpPr>
        <xdr:cNvPr id="51" name="Text Box 511"/>
        <xdr:cNvSpPr txBox="1">
          <a:spLocks noChangeArrowheads="1"/>
        </xdr:cNvSpPr>
      </xdr:nvSpPr>
      <xdr:spPr>
        <a:xfrm>
          <a:off x="923925" y="112604550"/>
          <a:ext cx="76200" cy="242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51860</xdr:rowOff>
    </xdr:to>
    <xdr:sp macro="" textlink="">
      <xdr:nvSpPr>
        <xdr:cNvPr id="52" name="Text Box 512"/>
        <xdr:cNvSpPr txBox="1">
          <a:spLocks noChangeArrowheads="1"/>
        </xdr:cNvSpPr>
      </xdr:nvSpPr>
      <xdr:spPr>
        <a:xfrm>
          <a:off x="923925" y="112604550"/>
          <a:ext cx="76200" cy="242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51860</xdr:rowOff>
    </xdr:to>
    <xdr:sp macro="" textlink="">
      <xdr:nvSpPr>
        <xdr:cNvPr id="53" name="Text Box 513"/>
        <xdr:cNvSpPr txBox="1">
          <a:spLocks noChangeArrowheads="1"/>
        </xdr:cNvSpPr>
      </xdr:nvSpPr>
      <xdr:spPr>
        <a:xfrm>
          <a:off x="923925" y="112604550"/>
          <a:ext cx="76200" cy="242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51860</xdr:rowOff>
    </xdr:to>
    <xdr:sp macro="" textlink="">
      <xdr:nvSpPr>
        <xdr:cNvPr id="54" name="Text Box 514"/>
        <xdr:cNvSpPr txBox="1">
          <a:spLocks noChangeArrowheads="1"/>
        </xdr:cNvSpPr>
      </xdr:nvSpPr>
      <xdr:spPr>
        <a:xfrm>
          <a:off x="923925" y="112604550"/>
          <a:ext cx="76200" cy="242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51860</xdr:rowOff>
    </xdr:to>
    <xdr:sp macro="" textlink="">
      <xdr:nvSpPr>
        <xdr:cNvPr id="55" name="Text Box 515"/>
        <xdr:cNvSpPr txBox="1">
          <a:spLocks noChangeArrowheads="1"/>
        </xdr:cNvSpPr>
      </xdr:nvSpPr>
      <xdr:spPr>
        <a:xfrm>
          <a:off x="923925" y="112604550"/>
          <a:ext cx="76200" cy="242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51860</xdr:rowOff>
    </xdr:to>
    <xdr:sp macro="" textlink="">
      <xdr:nvSpPr>
        <xdr:cNvPr id="56" name="Text Box 516"/>
        <xdr:cNvSpPr txBox="1">
          <a:spLocks noChangeArrowheads="1"/>
        </xdr:cNvSpPr>
      </xdr:nvSpPr>
      <xdr:spPr>
        <a:xfrm>
          <a:off x="923925" y="112604550"/>
          <a:ext cx="76200" cy="242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51860</xdr:rowOff>
    </xdr:to>
    <xdr:sp macro="" textlink="">
      <xdr:nvSpPr>
        <xdr:cNvPr id="57" name="Text Box 517"/>
        <xdr:cNvSpPr txBox="1">
          <a:spLocks noChangeArrowheads="1"/>
        </xdr:cNvSpPr>
      </xdr:nvSpPr>
      <xdr:spPr>
        <a:xfrm>
          <a:off x="923925" y="112604550"/>
          <a:ext cx="76200" cy="242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51860</xdr:rowOff>
    </xdr:to>
    <xdr:sp macro="" textlink="">
      <xdr:nvSpPr>
        <xdr:cNvPr id="58" name="Text Box 518"/>
        <xdr:cNvSpPr txBox="1">
          <a:spLocks noChangeArrowheads="1"/>
        </xdr:cNvSpPr>
      </xdr:nvSpPr>
      <xdr:spPr>
        <a:xfrm>
          <a:off x="923925" y="112604550"/>
          <a:ext cx="76200" cy="242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51860</xdr:rowOff>
    </xdr:to>
    <xdr:sp macro="" textlink="">
      <xdr:nvSpPr>
        <xdr:cNvPr id="59" name="Text Box 519"/>
        <xdr:cNvSpPr txBox="1">
          <a:spLocks noChangeArrowheads="1"/>
        </xdr:cNvSpPr>
      </xdr:nvSpPr>
      <xdr:spPr>
        <a:xfrm>
          <a:off x="923925" y="112604550"/>
          <a:ext cx="76200" cy="242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51860</xdr:rowOff>
    </xdr:to>
    <xdr:sp macro="" textlink="">
      <xdr:nvSpPr>
        <xdr:cNvPr id="60" name="Text Box 520"/>
        <xdr:cNvSpPr txBox="1">
          <a:spLocks noChangeArrowheads="1"/>
        </xdr:cNvSpPr>
      </xdr:nvSpPr>
      <xdr:spPr>
        <a:xfrm>
          <a:off x="923925" y="112604550"/>
          <a:ext cx="76200" cy="242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51860</xdr:rowOff>
    </xdr:to>
    <xdr:sp macro="" textlink="">
      <xdr:nvSpPr>
        <xdr:cNvPr id="61" name="Text Box 521"/>
        <xdr:cNvSpPr txBox="1">
          <a:spLocks noChangeArrowheads="1"/>
        </xdr:cNvSpPr>
      </xdr:nvSpPr>
      <xdr:spPr>
        <a:xfrm>
          <a:off x="923925" y="112604550"/>
          <a:ext cx="76200" cy="242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61385</xdr:rowOff>
    </xdr:to>
    <xdr:sp macro="" textlink="">
      <xdr:nvSpPr>
        <xdr:cNvPr id="62" name="Text Box 1608"/>
        <xdr:cNvSpPr txBox="1">
          <a:spLocks noChangeArrowheads="1"/>
        </xdr:cNvSpPr>
      </xdr:nvSpPr>
      <xdr:spPr>
        <a:xfrm>
          <a:off x="923925" y="1126045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61385</xdr:rowOff>
    </xdr:to>
    <xdr:sp macro="" textlink="">
      <xdr:nvSpPr>
        <xdr:cNvPr id="63" name="Text Box 1614"/>
        <xdr:cNvSpPr txBox="1">
          <a:spLocks noChangeArrowheads="1"/>
        </xdr:cNvSpPr>
      </xdr:nvSpPr>
      <xdr:spPr>
        <a:xfrm>
          <a:off x="923925" y="1126045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61385</xdr:rowOff>
    </xdr:to>
    <xdr:sp macro="" textlink="">
      <xdr:nvSpPr>
        <xdr:cNvPr id="64" name="Text Box 1615"/>
        <xdr:cNvSpPr txBox="1">
          <a:spLocks noChangeArrowheads="1"/>
        </xdr:cNvSpPr>
      </xdr:nvSpPr>
      <xdr:spPr>
        <a:xfrm>
          <a:off x="923925" y="1126045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61385</xdr:rowOff>
    </xdr:to>
    <xdr:sp macro="" textlink="">
      <xdr:nvSpPr>
        <xdr:cNvPr id="65" name="Text Box 1616"/>
        <xdr:cNvSpPr txBox="1">
          <a:spLocks noChangeArrowheads="1"/>
        </xdr:cNvSpPr>
      </xdr:nvSpPr>
      <xdr:spPr>
        <a:xfrm>
          <a:off x="923925" y="1126045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61385</xdr:rowOff>
    </xdr:to>
    <xdr:sp macro="" textlink="">
      <xdr:nvSpPr>
        <xdr:cNvPr id="66" name="Text Box 1617"/>
        <xdr:cNvSpPr txBox="1">
          <a:spLocks noChangeArrowheads="1"/>
        </xdr:cNvSpPr>
      </xdr:nvSpPr>
      <xdr:spPr>
        <a:xfrm>
          <a:off x="923925" y="1126045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61385</xdr:rowOff>
    </xdr:to>
    <xdr:sp macro="" textlink="">
      <xdr:nvSpPr>
        <xdr:cNvPr id="67" name="Text Box 1618"/>
        <xdr:cNvSpPr txBox="1">
          <a:spLocks noChangeArrowheads="1"/>
        </xdr:cNvSpPr>
      </xdr:nvSpPr>
      <xdr:spPr>
        <a:xfrm>
          <a:off x="923925" y="1126045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61385</xdr:rowOff>
    </xdr:to>
    <xdr:sp macro="" textlink="">
      <xdr:nvSpPr>
        <xdr:cNvPr id="68" name="Text Box 1619"/>
        <xdr:cNvSpPr txBox="1">
          <a:spLocks noChangeArrowheads="1"/>
        </xdr:cNvSpPr>
      </xdr:nvSpPr>
      <xdr:spPr>
        <a:xfrm>
          <a:off x="923925" y="1126045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61385</xdr:rowOff>
    </xdr:to>
    <xdr:sp macro="" textlink="">
      <xdr:nvSpPr>
        <xdr:cNvPr id="69" name="Text Box 1620"/>
        <xdr:cNvSpPr txBox="1">
          <a:spLocks noChangeArrowheads="1"/>
        </xdr:cNvSpPr>
      </xdr:nvSpPr>
      <xdr:spPr>
        <a:xfrm>
          <a:off x="923925" y="1126045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61385</xdr:rowOff>
    </xdr:to>
    <xdr:sp macro="" textlink="">
      <xdr:nvSpPr>
        <xdr:cNvPr id="70" name="Text Box 1621"/>
        <xdr:cNvSpPr txBox="1">
          <a:spLocks noChangeArrowheads="1"/>
        </xdr:cNvSpPr>
      </xdr:nvSpPr>
      <xdr:spPr>
        <a:xfrm>
          <a:off x="923925" y="1126045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61385</xdr:rowOff>
    </xdr:to>
    <xdr:sp macro="" textlink="">
      <xdr:nvSpPr>
        <xdr:cNvPr id="71" name="Text Box 1622"/>
        <xdr:cNvSpPr txBox="1">
          <a:spLocks noChangeArrowheads="1"/>
        </xdr:cNvSpPr>
      </xdr:nvSpPr>
      <xdr:spPr>
        <a:xfrm>
          <a:off x="923925" y="1126045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61385</xdr:rowOff>
    </xdr:to>
    <xdr:sp macro="" textlink="">
      <xdr:nvSpPr>
        <xdr:cNvPr id="72" name="Text Box 1623"/>
        <xdr:cNvSpPr txBox="1">
          <a:spLocks noChangeArrowheads="1"/>
        </xdr:cNvSpPr>
      </xdr:nvSpPr>
      <xdr:spPr>
        <a:xfrm>
          <a:off x="923925" y="1126045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61385</xdr:rowOff>
    </xdr:to>
    <xdr:sp macro="" textlink="">
      <xdr:nvSpPr>
        <xdr:cNvPr id="73" name="Text Box 1624"/>
        <xdr:cNvSpPr txBox="1">
          <a:spLocks noChangeArrowheads="1"/>
        </xdr:cNvSpPr>
      </xdr:nvSpPr>
      <xdr:spPr>
        <a:xfrm>
          <a:off x="923925" y="1126045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61385</xdr:rowOff>
    </xdr:to>
    <xdr:sp macro="" textlink="">
      <xdr:nvSpPr>
        <xdr:cNvPr id="74" name="Text Box 1625"/>
        <xdr:cNvSpPr txBox="1">
          <a:spLocks noChangeArrowheads="1"/>
        </xdr:cNvSpPr>
      </xdr:nvSpPr>
      <xdr:spPr>
        <a:xfrm>
          <a:off x="923925" y="1126045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61385</xdr:rowOff>
    </xdr:to>
    <xdr:sp macro="" textlink="">
      <xdr:nvSpPr>
        <xdr:cNvPr id="75" name="Text Box 2231"/>
        <xdr:cNvSpPr txBox="1">
          <a:spLocks noChangeArrowheads="1"/>
        </xdr:cNvSpPr>
      </xdr:nvSpPr>
      <xdr:spPr>
        <a:xfrm>
          <a:off x="923925" y="1126045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61385</xdr:rowOff>
    </xdr:to>
    <xdr:sp macro="" textlink="">
      <xdr:nvSpPr>
        <xdr:cNvPr id="76" name="Text Box 2232"/>
        <xdr:cNvSpPr txBox="1">
          <a:spLocks noChangeArrowheads="1"/>
        </xdr:cNvSpPr>
      </xdr:nvSpPr>
      <xdr:spPr>
        <a:xfrm>
          <a:off x="923925" y="1126045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51860</xdr:rowOff>
    </xdr:to>
    <xdr:sp macro="" textlink="">
      <xdr:nvSpPr>
        <xdr:cNvPr id="77" name="Text Box 338"/>
        <xdr:cNvSpPr txBox="1">
          <a:spLocks noChangeArrowheads="1"/>
        </xdr:cNvSpPr>
      </xdr:nvSpPr>
      <xdr:spPr>
        <a:xfrm>
          <a:off x="923925" y="112604550"/>
          <a:ext cx="76200" cy="242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51860</xdr:rowOff>
    </xdr:to>
    <xdr:sp macro="" textlink="">
      <xdr:nvSpPr>
        <xdr:cNvPr id="78" name="Text Box 461"/>
        <xdr:cNvSpPr txBox="1">
          <a:spLocks noChangeArrowheads="1"/>
        </xdr:cNvSpPr>
      </xdr:nvSpPr>
      <xdr:spPr>
        <a:xfrm>
          <a:off x="923925" y="112604550"/>
          <a:ext cx="76200" cy="242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61385</xdr:rowOff>
    </xdr:to>
    <xdr:sp macro="" textlink="">
      <xdr:nvSpPr>
        <xdr:cNvPr id="79" name="Text Box 2232"/>
        <xdr:cNvSpPr txBox="1">
          <a:spLocks noChangeArrowheads="1"/>
        </xdr:cNvSpPr>
      </xdr:nvSpPr>
      <xdr:spPr>
        <a:xfrm>
          <a:off x="923925" y="1126045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51860</xdr:rowOff>
    </xdr:to>
    <xdr:sp macro="" textlink="">
      <xdr:nvSpPr>
        <xdr:cNvPr id="80" name="Text Box 112"/>
        <xdr:cNvSpPr txBox="1">
          <a:spLocks noChangeArrowheads="1"/>
        </xdr:cNvSpPr>
      </xdr:nvSpPr>
      <xdr:spPr>
        <a:xfrm>
          <a:off x="923925" y="112604550"/>
          <a:ext cx="76200" cy="242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61385</xdr:rowOff>
    </xdr:to>
    <xdr:sp macro="" textlink="">
      <xdr:nvSpPr>
        <xdr:cNvPr id="81" name="Text Box 312"/>
        <xdr:cNvSpPr txBox="1">
          <a:spLocks noChangeArrowheads="1"/>
        </xdr:cNvSpPr>
      </xdr:nvSpPr>
      <xdr:spPr>
        <a:xfrm>
          <a:off x="923925" y="1126045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61385</xdr:rowOff>
    </xdr:to>
    <xdr:sp macro="" textlink="">
      <xdr:nvSpPr>
        <xdr:cNvPr id="82" name="Text Box 410"/>
        <xdr:cNvSpPr txBox="1">
          <a:spLocks noChangeArrowheads="1"/>
        </xdr:cNvSpPr>
      </xdr:nvSpPr>
      <xdr:spPr>
        <a:xfrm>
          <a:off x="923925" y="1126045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51860</xdr:rowOff>
    </xdr:to>
    <xdr:sp macro="" textlink="">
      <xdr:nvSpPr>
        <xdr:cNvPr id="83" name="Text Box 510"/>
        <xdr:cNvSpPr txBox="1">
          <a:spLocks noChangeArrowheads="1"/>
        </xdr:cNvSpPr>
      </xdr:nvSpPr>
      <xdr:spPr>
        <a:xfrm>
          <a:off x="923925" y="112604550"/>
          <a:ext cx="76200" cy="242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51860</xdr:rowOff>
    </xdr:to>
    <xdr:sp macro="" textlink="">
      <xdr:nvSpPr>
        <xdr:cNvPr id="84" name="Text Box 511"/>
        <xdr:cNvSpPr txBox="1">
          <a:spLocks noChangeArrowheads="1"/>
        </xdr:cNvSpPr>
      </xdr:nvSpPr>
      <xdr:spPr>
        <a:xfrm>
          <a:off x="923925" y="112604550"/>
          <a:ext cx="76200" cy="242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51860</xdr:rowOff>
    </xdr:to>
    <xdr:sp macro="" textlink="">
      <xdr:nvSpPr>
        <xdr:cNvPr id="85" name="Text Box 512"/>
        <xdr:cNvSpPr txBox="1">
          <a:spLocks noChangeArrowheads="1"/>
        </xdr:cNvSpPr>
      </xdr:nvSpPr>
      <xdr:spPr>
        <a:xfrm>
          <a:off x="923925" y="112604550"/>
          <a:ext cx="76200" cy="242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51860</xdr:rowOff>
    </xdr:to>
    <xdr:sp macro="" textlink="">
      <xdr:nvSpPr>
        <xdr:cNvPr id="86" name="Text Box 513"/>
        <xdr:cNvSpPr txBox="1">
          <a:spLocks noChangeArrowheads="1"/>
        </xdr:cNvSpPr>
      </xdr:nvSpPr>
      <xdr:spPr>
        <a:xfrm>
          <a:off x="923925" y="112604550"/>
          <a:ext cx="76200" cy="242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51860</xdr:rowOff>
    </xdr:to>
    <xdr:sp macro="" textlink="">
      <xdr:nvSpPr>
        <xdr:cNvPr id="87" name="Text Box 514"/>
        <xdr:cNvSpPr txBox="1">
          <a:spLocks noChangeArrowheads="1"/>
        </xdr:cNvSpPr>
      </xdr:nvSpPr>
      <xdr:spPr>
        <a:xfrm>
          <a:off x="923925" y="112604550"/>
          <a:ext cx="76200" cy="242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51860</xdr:rowOff>
    </xdr:to>
    <xdr:sp macro="" textlink="">
      <xdr:nvSpPr>
        <xdr:cNvPr id="88" name="Text Box 515"/>
        <xdr:cNvSpPr txBox="1">
          <a:spLocks noChangeArrowheads="1"/>
        </xdr:cNvSpPr>
      </xdr:nvSpPr>
      <xdr:spPr>
        <a:xfrm>
          <a:off x="923925" y="112604550"/>
          <a:ext cx="76200" cy="242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51860</xdr:rowOff>
    </xdr:to>
    <xdr:sp macro="" textlink="">
      <xdr:nvSpPr>
        <xdr:cNvPr id="89" name="Text Box 516"/>
        <xdr:cNvSpPr txBox="1">
          <a:spLocks noChangeArrowheads="1"/>
        </xdr:cNvSpPr>
      </xdr:nvSpPr>
      <xdr:spPr>
        <a:xfrm>
          <a:off x="923925" y="112604550"/>
          <a:ext cx="76200" cy="242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51860</xdr:rowOff>
    </xdr:to>
    <xdr:sp macro="" textlink="">
      <xdr:nvSpPr>
        <xdr:cNvPr id="90" name="Text Box 517"/>
        <xdr:cNvSpPr txBox="1">
          <a:spLocks noChangeArrowheads="1"/>
        </xdr:cNvSpPr>
      </xdr:nvSpPr>
      <xdr:spPr>
        <a:xfrm>
          <a:off x="923925" y="112604550"/>
          <a:ext cx="76200" cy="242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51860</xdr:rowOff>
    </xdr:to>
    <xdr:sp macro="" textlink="">
      <xdr:nvSpPr>
        <xdr:cNvPr id="91" name="Text Box 518"/>
        <xdr:cNvSpPr txBox="1">
          <a:spLocks noChangeArrowheads="1"/>
        </xdr:cNvSpPr>
      </xdr:nvSpPr>
      <xdr:spPr>
        <a:xfrm>
          <a:off x="923925" y="112604550"/>
          <a:ext cx="76200" cy="242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51860</xdr:rowOff>
    </xdr:to>
    <xdr:sp macro="" textlink="">
      <xdr:nvSpPr>
        <xdr:cNvPr id="92" name="Text Box 519"/>
        <xdr:cNvSpPr txBox="1">
          <a:spLocks noChangeArrowheads="1"/>
        </xdr:cNvSpPr>
      </xdr:nvSpPr>
      <xdr:spPr>
        <a:xfrm>
          <a:off x="923925" y="112604550"/>
          <a:ext cx="76200" cy="242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51860</xdr:rowOff>
    </xdr:to>
    <xdr:sp macro="" textlink="">
      <xdr:nvSpPr>
        <xdr:cNvPr id="93" name="Text Box 520"/>
        <xdr:cNvSpPr txBox="1">
          <a:spLocks noChangeArrowheads="1"/>
        </xdr:cNvSpPr>
      </xdr:nvSpPr>
      <xdr:spPr>
        <a:xfrm>
          <a:off x="923925" y="112604550"/>
          <a:ext cx="76200" cy="242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51860</xdr:rowOff>
    </xdr:to>
    <xdr:sp macro="" textlink="">
      <xdr:nvSpPr>
        <xdr:cNvPr id="94" name="Text Box 521"/>
        <xdr:cNvSpPr txBox="1">
          <a:spLocks noChangeArrowheads="1"/>
        </xdr:cNvSpPr>
      </xdr:nvSpPr>
      <xdr:spPr>
        <a:xfrm>
          <a:off x="923925" y="112604550"/>
          <a:ext cx="76200" cy="242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61385</xdr:rowOff>
    </xdr:to>
    <xdr:sp macro="" textlink="">
      <xdr:nvSpPr>
        <xdr:cNvPr id="95" name="Text Box 1608"/>
        <xdr:cNvSpPr txBox="1">
          <a:spLocks noChangeArrowheads="1"/>
        </xdr:cNvSpPr>
      </xdr:nvSpPr>
      <xdr:spPr>
        <a:xfrm>
          <a:off x="923925" y="1126045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61385</xdr:rowOff>
    </xdr:to>
    <xdr:sp macro="" textlink="">
      <xdr:nvSpPr>
        <xdr:cNvPr id="96" name="Text Box 1614"/>
        <xdr:cNvSpPr txBox="1">
          <a:spLocks noChangeArrowheads="1"/>
        </xdr:cNvSpPr>
      </xdr:nvSpPr>
      <xdr:spPr>
        <a:xfrm>
          <a:off x="923925" y="1126045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61385</xdr:rowOff>
    </xdr:to>
    <xdr:sp macro="" textlink="">
      <xdr:nvSpPr>
        <xdr:cNvPr id="97" name="Text Box 1615"/>
        <xdr:cNvSpPr txBox="1">
          <a:spLocks noChangeArrowheads="1"/>
        </xdr:cNvSpPr>
      </xdr:nvSpPr>
      <xdr:spPr>
        <a:xfrm>
          <a:off x="923925" y="1126045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61385</xdr:rowOff>
    </xdr:to>
    <xdr:sp macro="" textlink="">
      <xdr:nvSpPr>
        <xdr:cNvPr id="98" name="Text Box 1616"/>
        <xdr:cNvSpPr txBox="1">
          <a:spLocks noChangeArrowheads="1"/>
        </xdr:cNvSpPr>
      </xdr:nvSpPr>
      <xdr:spPr>
        <a:xfrm>
          <a:off x="923925" y="1126045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61385</xdr:rowOff>
    </xdr:to>
    <xdr:sp macro="" textlink="">
      <xdr:nvSpPr>
        <xdr:cNvPr id="99" name="Text Box 1617"/>
        <xdr:cNvSpPr txBox="1">
          <a:spLocks noChangeArrowheads="1"/>
        </xdr:cNvSpPr>
      </xdr:nvSpPr>
      <xdr:spPr>
        <a:xfrm>
          <a:off x="923925" y="1126045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61385</xdr:rowOff>
    </xdr:to>
    <xdr:sp macro="" textlink="">
      <xdr:nvSpPr>
        <xdr:cNvPr id="100" name="Text Box 1618"/>
        <xdr:cNvSpPr txBox="1">
          <a:spLocks noChangeArrowheads="1"/>
        </xdr:cNvSpPr>
      </xdr:nvSpPr>
      <xdr:spPr>
        <a:xfrm>
          <a:off x="923925" y="1126045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61385</xdr:rowOff>
    </xdr:to>
    <xdr:sp macro="" textlink="">
      <xdr:nvSpPr>
        <xdr:cNvPr id="101" name="Text Box 1619"/>
        <xdr:cNvSpPr txBox="1">
          <a:spLocks noChangeArrowheads="1"/>
        </xdr:cNvSpPr>
      </xdr:nvSpPr>
      <xdr:spPr>
        <a:xfrm>
          <a:off x="923925" y="1126045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61385</xdr:rowOff>
    </xdr:to>
    <xdr:sp macro="" textlink="">
      <xdr:nvSpPr>
        <xdr:cNvPr id="102" name="Text Box 1620"/>
        <xdr:cNvSpPr txBox="1">
          <a:spLocks noChangeArrowheads="1"/>
        </xdr:cNvSpPr>
      </xdr:nvSpPr>
      <xdr:spPr>
        <a:xfrm>
          <a:off x="923925" y="1126045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61385</xdr:rowOff>
    </xdr:to>
    <xdr:sp macro="" textlink="">
      <xdr:nvSpPr>
        <xdr:cNvPr id="103" name="Text Box 1621"/>
        <xdr:cNvSpPr txBox="1">
          <a:spLocks noChangeArrowheads="1"/>
        </xdr:cNvSpPr>
      </xdr:nvSpPr>
      <xdr:spPr>
        <a:xfrm>
          <a:off x="923925" y="1126045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61385</xdr:rowOff>
    </xdr:to>
    <xdr:sp macro="" textlink="">
      <xdr:nvSpPr>
        <xdr:cNvPr id="104" name="Text Box 1622"/>
        <xdr:cNvSpPr txBox="1">
          <a:spLocks noChangeArrowheads="1"/>
        </xdr:cNvSpPr>
      </xdr:nvSpPr>
      <xdr:spPr>
        <a:xfrm>
          <a:off x="923925" y="1126045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61385</xdr:rowOff>
    </xdr:to>
    <xdr:sp macro="" textlink="">
      <xdr:nvSpPr>
        <xdr:cNvPr id="105" name="Text Box 1623"/>
        <xdr:cNvSpPr txBox="1">
          <a:spLocks noChangeArrowheads="1"/>
        </xdr:cNvSpPr>
      </xdr:nvSpPr>
      <xdr:spPr>
        <a:xfrm>
          <a:off x="923925" y="1126045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61385</xdr:rowOff>
    </xdr:to>
    <xdr:sp macro="" textlink="">
      <xdr:nvSpPr>
        <xdr:cNvPr id="106" name="Text Box 1624"/>
        <xdr:cNvSpPr txBox="1">
          <a:spLocks noChangeArrowheads="1"/>
        </xdr:cNvSpPr>
      </xdr:nvSpPr>
      <xdr:spPr>
        <a:xfrm>
          <a:off x="923925" y="1126045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61385</xdr:rowOff>
    </xdr:to>
    <xdr:sp macro="" textlink="">
      <xdr:nvSpPr>
        <xdr:cNvPr id="107" name="Text Box 1625"/>
        <xdr:cNvSpPr txBox="1">
          <a:spLocks noChangeArrowheads="1"/>
        </xdr:cNvSpPr>
      </xdr:nvSpPr>
      <xdr:spPr>
        <a:xfrm>
          <a:off x="923925" y="1126045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61385</xdr:rowOff>
    </xdr:to>
    <xdr:sp macro="" textlink="">
      <xdr:nvSpPr>
        <xdr:cNvPr id="108" name="Text Box 2231"/>
        <xdr:cNvSpPr txBox="1">
          <a:spLocks noChangeArrowheads="1"/>
        </xdr:cNvSpPr>
      </xdr:nvSpPr>
      <xdr:spPr>
        <a:xfrm>
          <a:off x="923925" y="1126045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61385</xdr:rowOff>
    </xdr:to>
    <xdr:sp macro="" textlink="">
      <xdr:nvSpPr>
        <xdr:cNvPr id="109" name="Text Box 2232"/>
        <xdr:cNvSpPr txBox="1">
          <a:spLocks noChangeArrowheads="1"/>
        </xdr:cNvSpPr>
      </xdr:nvSpPr>
      <xdr:spPr>
        <a:xfrm>
          <a:off x="923925" y="1126045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51860</xdr:rowOff>
    </xdr:to>
    <xdr:sp macro="" textlink="">
      <xdr:nvSpPr>
        <xdr:cNvPr id="110" name="Text Box 338"/>
        <xdr:cNvSpPr txBox="1">
          <a:spLocks noChangeArrowheads="1"/>
        </xdr:cNvSpPr>
      </xdr:nvSpPr>
      <xdr:spPr>
        <a:xfrm>
          <a:off x="923925" y="112604550"/>
          <a:ext cx="76200" cy="242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51860</xdr:rowOff>
    </xdr:to>
    <xdr:sp macro="" textlink="">
      <xdr:nvSpPr>
        <xdr:cNvPr id="111" name="Text Box 461"/>
        <xdr:cNvSpPr txBox="1">
          <a:spLocks noChangeArrowheads="1"/>
        </xdr:cNvSpPr>
      </xdr:nvSpPr>
      <xdr:spPr>
        <a:xfrm>
          <a:off x="923925" y="112604550"/>
          <a:ext cx="76200" cy="242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61385</xdr:rowOff>
    </xdr:to>
    <xdr:sp macro="" textlink="">
      <xdr:nvSpPr>
        <xdr:cNvPr id="112" name="Text Box 2232"/>
        <xdr:cNvSpPr txBox="1">
          <a:spLocks noChangeArrowheads="1"/>
        </xdr:cNvSpPr>
      </xdr:nvSpPr>
      <xdr:spPr>
        <a:xfrm>
          <a:off x="923925" y="112604550"/>
          <a:ext cx="76200" cy="2518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95250</xdr:colOff>
      <xdr:row>582</xdr:row>
      <xdr:rowOff>61386</xdr:rowOff>
    </xdr:to>
    <xdr:sp macro="" textlink="">
      <xdr:nvSpPr>
        <xdr:cNvPr id="113" name="Text Box 338"/>
        <xdr:cNvSpPr txBox="1">
          <a:spLocks noChangeArrowheads="1"/>
        </xdr:cNvSpPr>
      </xdr:nvSpPr>
      <xdr:spPr>
        <a:xfrm>
          <a:off x="923925" y="112604550"/>
          <a:ext cx="66675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70911</xdr:rowOff>
    </xdr:to>
    <xdr:sp macro="" textlink="">
      <xdr:nvSpPr>
        <xdr:cNvPr id="114" name="Text Box 275"/>
        <xdr:cNvSpPr txBox="1">
          <a:spLocks noChangeArrowheads="1"/>
        </xdr:cNvSpPr>
      </xdr:nvSpPr>
      <xdr:spPr>
        <a:xfrm>
          <a:off x="923925" y="112604550"/>
          <a:ext cx="76200" cy="2614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51861</xdr:rowOff>
    </xdr:to>
    <xdr:sp macro="" textlink="">
      <xdr:nvSpPr>
        <xdr:cNvPr id="115" name="Text Box 112"/>
        <xdr:cNvSpPr txBox="1">
          <a:spLocks noChangeArrowheads="1"/>
        </xdr:cNvSpPr>
      </xdr:nvSpPr>
      <xdr:spPr>
        <a:xfrm>
          <a:off x="923925" y="112604550"/>
          <a:ext cx="76200" cy="242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61386</xdr:rowOff>
    </xdr:to>
    <xdr:sp macro="" textlink="">
      <xdr:nvSpPr>
        <xdr:cNvPr id="116" name="Text Box 312"/>
        <xdr:cNvSpPr txBox="1">
          <a:spLocks noChangeArrowheads="1"/>
        </xdr:cNvSpPr>
      </xdr:nvSpPr>
      <xdr:spPr>
        <a:xfrm>
          <a:off x="923925" y="1126045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61386</xdr:rowOff>
    </xdr:to>
    <xdr:sp macro="" textlink="">
      <xdr:nvSpPr>
        <xdr:cNvPr id="117" name="Text Box 410"/>
        <xdr:cNvSpPr txBox="1">
          <a:spLocks noChangeArrowheads="1"/>
        </xdr:cNvSpPr>
      </xdr:nvSpPr>
      <xdr:spPr>
        <a:xfrm>
          <a:off x="923925" y="1126045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51861</xdr:rowOff>
    </xdr:to>
    <xdr:sp macro="" textlink="">
      <xdr:nvSpPr>
        <xdr:cNvPr id="118" name="Text Box 510"/>
        <xdr:cNvSpPr txBox="1">
          <a:spLocks noChangeArrowheads="1"/>
        </xdr:cNvSpPr>
      </xdr:nvSpPr>
      <xdr:spPr>
        <a:xfrm>
          <a:off x="923925" y="112604550"/>
          <a:ext cx="76200" cy="242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51861</xdr:rowOff>
    </xdr:to>
    <xdr:sp macro="" textlink="">
      <xdr:nvSpPr>
        <xdr:cNvPr id="119" name="Text Box 511"/>
        <xdr:cNvSpPr txBox="1">
          <a:spLocks noChangeArrowheads="1"/>
        </xdr:cNvSpPr>
      </xdr:nvSpPr>
      <xdr:spPr>
        <a:xfrm>
          <a:off x="923925" y="112604550"/>
          <a:ext cx="76200" cy="242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51861</xdr:rowOff>
    </xdr:to>
    <xdr:sp macro="" textlink="">
      <xdr:nvSpPr>
        <xdr:cNvPr id="120" name="Text Box 512"/>
        <xdr:cNvSpPr txBox="1">
          <a:spLocks noChangeArrowheads="1"/>
        </xdr:cNvSpPr>
      </xdr:nvSpPr>
      <xdr:spPr>
        <a:xfrm>
          <a:off x="923925" y="112604550"/>
          <a:ext cx="76200" cy="242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51861</xdr:rowOff>
    </xdr:to>
    <xdr:sp macro="" textlink="">
      <xdr:nvSpPr>
        <xdr:cNvPr id="121" name="Text Box 513"/>
        <xdr:cNvSpPr txBox="1">
          <a:spLocks noChangeArrowheads="1"/>
        </xdr:cNvSpPr>
      </xdr:nvSpPr>
      <xdr:spPr>
        <a:xfrm>
          <a:off x="923925" y="112604550"/>
          <a:ext cx="76200" cy="242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51861</xdr:rowOff>
    </xdr:to>
    <xdr:sp macro="" textlink="">
      <xdr:nvSpPr>
        <xdr:cNvPr id="122" name="Text Box 514"/>
        <xdr:cNvSpPr txBox="1">
          <a:spLocks noChangeArrowheads="1"/>
        </xdr:cNvSpPr>
      </xdr:nvSpPr>
      <xdr:spPr>
        <a:xfrm>
          <a:off x="923925" y="112604550"/>
          <a:ext cx="76200" cy="242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51861</xdr:rowOff>
    </xdr:to>
    <xdr:sp macro="" textlink="">
      <xdr:nvSpPr>
        <xdr:cNvPr id="123" name="Text Box 515"/>
        <xdr:cNvSpPr txBox="1">
          <a:spLocks noChangeArrowheads="1"/>
        </xdr:cNvSpPr>
      </xdr:nvSpPr>
      <xdr:spPr>
        <a:xfrm>
          <a:off x="923925" y="112604550"/>
          <a:ext cx="76200" cy="242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51861</xdr:rowOff>
    </xdr:to>
    <xdr:sp macro="" textlink="">
      <xdr:nvSpPr>
        <xdr:cNvPr id="124" name="Text Box 516"/>
        <xdr:cNvSpPr txBox="1">
          <a:spLocks noChangeArrowheads="1"/>
        </xdr:cNvSpPr>
      </xdr:nvSpPr>
      <xdr:spPr>
        <a:xfrm>
          <a:off x="923925" y="112604550"/>
          <a:ext cx="76200" cy="242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51861</xdr:rowOff>
    </xdr:to>
    <xdr:sp macro="" textlink="">
      <xdr:nvSpPr>
        <xdr:cNvPr id="125" name="Text Box 517"/>
        <xdr:cNvSpPr txBox="1">
          <a:spLocks noChangeArrowheads="1"/>
        </xdr:cNvSpPr>
      </xdr:nvSpPr>
      <xdr:spPr>
        <a:xfrm>
          <a:off x="923925" y="112604550"/>
          <a:ext cx="76200" cy="242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51861</xdr:rowOff>
    </xdr:to>
    <xdr:sp macro="" textlink="">
      <xdr:nvSpPr>
        <xdr:cNvPr id="126" name="Text Box 518"/>
        <xdr:cNvSpPr txBox="1">
          <a:spLocks noChangeArrowheads="1"/>
        </xdr:cNvSpPr>
      </xdr:nvSpPr>
      <xdr:spPr>
        <a:xfrm>
          <a:off x="923925" y="112604550"/>
          <a:ext cx="76200" cy="242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51861</xdr:rowOff>
    </xdr:to>
    <xdr:sp macro="" textlink="">
      <xdr:nvSpPr>
        <xdr:cNvPr id="127" name="Text Box 519"/>
        <xdr:cNvSpPr txBox="1">
          <a:spLocks noChangeArrowheads="1"/>
        </xdr:cNvSpPr>
      </xdr:nvSpPr>
      <xdr:spPr>
        <a:xfrm>
          <a:off x="923925" y="112604550"/>
          <a:ext cx="76200" cy="242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51861</xdr:rowOff>
    </xdr:to>
    <xdr:sp macro="" textlink="">
      <xdr:nvSpPr>
        <xdr:cNvPr id="128" name="Text Box 520"/>
        <xdr:cNvSpPr txBox="1">
          <a:spLocks noChangeArrowheads="1"/>
        </xdr:cNvSpPr>
      </xdr:nvSpPr>
      <xdr:spPr>
        <a:xfrm>
          <a:off x="923925" y="112604550"/>
          <a:ext cx="76200" cy="242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51861</xdr:rowOff>
    </xdr:to>
    <xdr:sp macro="" textlink="">
      <xdr:nvSpPr>
        <xdr:cNvPr id="129" name="Text Box 521"/>
        <xdr:cNvSpPr txBox="1">
          <a:spLocks noChangeArrowheads="1"/>
        </xdr:cNvSpPr>
      </xdr:nvSpPr>
      <xdr:spPr>
        <a:xfrm>
          <a:off x="923925" y="112604550"/>
          <a:ext cx="76200" cy="242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61386</xdr:rowOff>
    </xdr:to>
    <xdr:sp macro="" textlink="">
      <xdr:nvSpPr>
        <xdr:cNvPr id="130" name="Text Box 1608"/>
        <xdr:cNvSpPr txBox="1">
          <a:spLocks noChangeArrowheads="1"/>
        </xdr:cNvSpPr>
      </xdr:nvSpPr>
      <xdr:spPr>
        <a:xfrm>
          <a:off x="923925" y="1126045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61386</xdr:rowOff>
    </xdr:to>
    <xdr:sp macro="" textlink="">
      <xdr:nvSpPr>
        <xdr:cNvPr id="131" name="Text Box 1614"/>
        <xdr:cNvSpPr txBox="1">
          <a:spLocks noChangeArrowheads="1"/>
        </xdr:cNvSpPr>
      </xdr:nvSpPr>
      <xdr:spPr>
        <a:xfrm>
          <a:off x="923925" y="1126045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61386</xdr:rowOff>
    </xdr:to>
    <xdr:sp macro="" textlink="">
      <xdr:nvSpPr>
        <xdr:cNvPr id="132" name="Text Box 1615"/>
        <xdr:cNvSpPr txBox="1">
          <a:spLocks noChangeArrowheads="1"/>
        </xdr:cNvSpPr>
      </xdr:nvSpPr>
      <xdr:spPr>
        <a:xfrm>
          <a:off x="923925" y="1126045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61386</xdr:rowOff>
    </xdr:to>
    <xdr:sp macro="" textlink="">
      <xdr:nvSpPr>
        <xdr:cNvPr id="133" name="Text Box 1616"/>
        <xdr:cNvSpPr txBox="1">
          <a:spLocks noChangeArrowheads="1"/>
        </xdr:cNvSpPr>
      </xdr:nvSpPr>
      <xdr:spPr>
        <a:xfrm>
          <a:off x="923925" y="1126045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61386</xdr:rowOff>
    </xdr:to>
    <xdr:sp macro="" textlink="">
      <xdr:nvSpPr>
        <xdr:cNvPr id="134" name="Text Box 1617"/>
        <xdr:cNvSpPr txBox="1">
          <a:spLocks noChangeArrowheads="1"/>
        </xdr:cNvSpPr>
      </xdr:nvSpPr>
      <xdr:spPr>
        <a:xfrm>
          <a:off x="923925" y="1126045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61386</xdr:rowOff>
    </xdr:to>
    <xdr:sp macro="" textlink="">
      <xdr:nvSpPr>
        <xdr:cNvPr id="135" name="Text Box 1618"/>
        <xdr:cNvSpPr txBox="1">
          <a:spLocks noChangeArrowheads="1"/>
        </xdr:cNvSpPr>
      </xdr:nvSpPr>
      <xdr:spPr>
        <a:xfrm>
          <a:off x="923925" y="1126045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61386</xdr:rowOff>
    </xdr:to>
    <xdr:sp macro="" textlink="">
      <xdr:nvSpPr>
        <xdr:cNvPr id="136" name="Text Box 1619"/>
        <xdr:cNvSpPr txBox="1">
          <a:spLocks noChangeArrowheads="1"/>
        </xdr:cNvSpPr>
      </xdr:nvSpPr>
      <xdr:spPr>
        <a:xfrm>
          <a:off x="923925" y="1126045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61386</xdr:rowOff>
    </xdr:to>
    <xdr:sp macro="" textlink="">
      <xdr:nvSpPr>
        <xdr:cNvPr id="137" name="Text Box 1620"/>
        <xdr:cNvSpPr txBox="1">
          <a:spLocks noChangeArrowheads="1"/>
        </xdr:cNvSpPr>
      </xdr:nvSpPr>
      <xdr:spPr>
        <a:xfrm>
          <a:off x="923925" y="1126045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61386</xdr:rowOff>
    </xdr:to>
    <xdr:sp macro="" textlink="">
      <xdr:nvSpPr>
        <xdr:cNvPr id="138" name="Text Box 1621"/>
        <xdr:cNvSpPr txBox="1">
          <a:spLocks noChangeArrowheads="1"/>
        </xdr:cNvSpPr>
      </xdr:nvSpPr>
      <xdr:spPr>
        <a:xfrm>
          <a:off x="923925" y="1126045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61386</xdr:rowOff>
    </xdr:to>
    <xdr:sp macro="" textlink="">
      <xdr:nvSpPr>
        <xdr:cNvPr id="139" name="Text Box 1622"/>
        <xdr:cNvSpPr txBox="1">
          <a:spLocks noChangeArrowheads="1"/>
        </xdr:cNvSpPr>
      </xdr:nvSpPr>
      <xdr:spPr>
        <a:xfrm>
          <a:off x="923925" y="1126045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61386</xdr:rowOff>
    </xdr:to>
    <xdr:sp macro="" textlink="">
      <xdr:nvSpPr>
        <xdr:cNvPr id="140" name="Text Box 1623"/>
        <xdr:cNvSpPr txBox="1">
          <a:spLocks noChangeArrowheads="1"/>
        </xdr:cNvSpPr>
      </xdr:nvSpPr>
      <xdr:spPr>
        <a:xfrm>
          <a:off x="923925" y="1126045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61386</xdr:rowOff>
    </xdr:to>
    <xdr:sp macro="" textlink="">
      <xdr:nvSpPr>
        <xdr:cNvPr id="141" name="Text Box 1624"/>
        <xdr:cNvSpPr txBox="1">
          <a:spLocks noChangeArrowheads="1"/>
        </xdr:cNvSpPr>
      </xdr:nvSpPr>
      <xdr:spPr>
        <a:xfrm>
          <a:off x="923925" y="1126045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61386</xdr:rowOff>
    </xdr:to>
    <xdr:sp macro="" textlink="">
      <xdr:nvSpPr>
        <xdr:cNvPr id="142" name="Text Box 1625"/>
        <xdr:cNvSpPr txBox="1">
          <a:spLocks noChangeArrowheads="1"/>
        </xdr:cNvSpPr>
      </xdr:nvSpPr>
      <xdr:spPr>
        <a:xfrm>
          <a:off x="923925" y="1126045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61386</xdr:rowOff>
    </xdr:to>
    <xdr:sp macro="" textlink="">
      <xdr:nvSpPr>
        <xdr:cNvPr id="143" name="Text Box 2231"/>
        <xdr:cNvSpPr txBox="1">
          <a:spLocks noChangeArrowheads="1"/>
        </xdr:cNvSpPr>
      </xdr:nvSpPr>
      <xdr:spPr>
        <a:xfrm>
          <a:off x="923925" y="1126045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61386</xdr:rowOff>
    </xdr:to>
    <xdr:sp macro="" textlink="">
      <xdr:nvSpPr>
        <xdr:cNvPr id="144" name="Text Box 2232"/>
        <xdr:cNvSpPr txBox="1">
          <a:spLocks noChangeArrowheads="1"/>
        </xdr:cNvSpPr>
      </xdr:nvSpPr>
      <xdr:spPr>
        <a:xfrm>
          <a:off x="923925" y="1126045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51861</xdr:rowOff>
    </xdr:to>
    <xdr:sp macro="" textlink="">
      <xdr:nvSpPr>
        <xdr:cNvPr id="145" name="Text Box 338"/>
        <xdr:cNvSpPr txBox="1">
          <a:spLocks noChangeArrowheads="1"/>
        </xdr:cNvSpPr>
      </xdr:nvSpPr>
      <xdr:spPr>
        <a:xfrm>
          <a:off x="923925" y="112604550"/>
          <a:ext cx="76200" cy="242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51861</xdr:rowOff>
    </xdr:to>
    <xdr:sp macro="" textlink="">
      <xdr:nvSpPr>
        <xdr:cNvPr id="146" name="Text Box 461"/>
        <xdr:cNvSpPr txBox="1">
          <a:spLocks noChangeArrowheads="1"/>
        </xdr:cNvSpPr>
      </xdr:nvSpPr>
      <xdr:spPr>
        <a:xfrm>
          <a:off x="923925" y="112604550"/>
          <a:ext cx="76200" cy="242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61386</xdr:rowOff>
    </xdr:to>
    <xdr:sp macro="" textlink="">
      <xdr:nvSpPr>
        <xdr:cNvPr id="147" name="Text Box 2232"/>
        <xdr:cNvSpPr txBox="1">
          <a:spLocks noChangeArrowheads="1"/>
        </xdr:cNvSpPr>
      </xdr:nvSpPr>
      <xdr:spPr>
        <a:xfrm>
          <a:off x="923925" y="1126045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95250</xdr:colOff>
      <xdr:row>582</xdr:row>
      <xdr:rowOff>61386</xdr:rowOff>
    </xdr:to>
    <xdr:sp macro="" textlink="">
      <xdr:nvSpPr>
        <xdr:cNvPr id="148" name="Text Box 338"/>
        <xdr:cNvSpPr txBox="1">
          <a:spLocks noChangeArrowheads="1"/>
        </xdr:cNvSpPr>
      </xdr:nvSpPr>
      <xdr:spPr>
        <a:xfrm>
          <a:off x="923925" y="112604550"/>
          <a:ext cx="66675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70911</xdr:rowOff>
    </xdr:to>
    <xdr:sp macro="" textlink="">
      <xdr:nvSpPr>
        <xdr:cNvPr id="149" name="Text Box 275"/>
        <xdr:cNvSpPr txBox="1">
          <a:spLocks noChangeArrowheads="1"/>
        </xdr:cNvSpPr>
      </xdr:nvSpPr>
      <xdr:spPr>
        <a:xfrm>
          <a:off x="923925" y="112604550"/>
          <a:ext cx="76200" cy="2614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51861</xdr:rowOff>
    </xdr:to>
    <xdr:sp macro="" textlink="">
      <xdr:nvSpPr>
        <xdr:cNvPr id="150" name="Text Box 112"/>
        <xdr:cNvSpPr txBox="1">
          <a:spLocks noChangeArrowheads="1"/>
        </xdr:cNvSpPr>
      </xdr:nvSpPr>
      <xdr:spPr>
        <a:xfrm>
          <a:off x="923925" y="112604550"/>
          <a:ext cx="76200" cy="242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61386</xdr:rowOff>
    </xdr:to>
    <xdr:sp macro="" textlink="">
      <xdr:nvSpPr>
        <xdr:cNvPr id="151" name="Text Box 312"/>
        <xdr:cNvSpPr txBox="1">
          <a:spLocks noChangeArrowheads="1"/>
        </xdr:cNvSpPr>
      </xdr:nvSpPr>
      <xdr:spPr>
        <a:xfrm>
          <a:off x="923925" y="1126045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61386</xdr:rowOff>
    </xdr:to>
    <xdr:sp macro="" textlink="">
      <xdr:nvSpPr>
        <xdr:cNvPr id="152" name="Text Box 410"/>
        <xdr:cNvSpPr txBox="1">
          <a:spLocks noChangeArrowheads="1"/>
        </xdr:cNvSpPr>
      </xdr:nvSpPr>
      <xdr:spPr>
        <a:xfrm>
          <a:off x="923925" y="1126045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51861</xdr:rowOff>
    </xdr:to>
    <xdr:sp macro="" textlink="">
      <xdr:nvSpPr>
        <xdr:cNvPr id="153" name="Text Box 510"/>
        <xdr:cNvSpPr txBox="1">
          <a:spLocks noChangeArrowheads="1"/>
        </xdr:cNvSpPr>
      </xdr:nvSpPr>
      <xdr:spPr>
        <a:xfrm>
          <a:off x="923925" y="112604550"/>
          <a:ext cx="76200" cy="242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51861</xdr:rowOff>
    </xdr:to>
    <xdr:sp macro="" textlink="">
      <xdr:nvSpPr>
        <xdr:cNvPr id="154" name="Text Box 511"/>
        <xdr:cNvSpPr txBox="1">
          <a:spLocks noChangeArrowheads="1"/>
        </xdr:cNvSpPr>
      </xdr:nvSpPr>
      <xdr:spPr>
        <a:xfrm>
          <a:off x="923925" y="112604550"/>
          <a:ext cx="76200" cy="242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51861</xdr:rowOff>
    </xdr:to>
    <xdr:sp macro="" textlink="">
      <xdr:nvSpPr>
        <xdr:cNvPr id="155" name="Text Box 512"/>
        <xdr:cNvSpPr txBox="1">
          <a:spLocks noChangeArrowheads="1"/>
        </xdr:cNvSpPr>
      </xdr:nvSpPr>
      <xdr:spPr>
        <a:xfrm>
          <a:off x="923925" y="112604550"/>
          <a:ext cx="76200" cy="242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51861</xdr:rowOff>
    </xdr:to>
    <xdr:sp macro="" textlink="">
      <xdr:nvSpPr>
        <xdr:cNvPr id="156" name="Text Box 513"/>
        <xdr:cNvSpPr txBox="1">
          <a:spLocks noChangeArrowheads="1"/>
        </xdr:cNvSpPr>
      </xdr:nvSpPr>
      <xdr:spPr>
        <a:xfrm>
          <a:off x="923925" y="112604550"/>
          <a:ext cx="76200" cy="242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51861</xdr:rowOff>
    </xdr:to>
    <xdr:sp macro="" textlink="">
      <xdr:nvSpPr>
        <xdr:cNvPr id="157" name="Text Box 514"/>
        <xdr:cNvSpPr txBox="1">
          <a:spLocks noChangeArrowheads="1"/>
        </xdr:cNvSpPr>
      </xdr:nvSpPr>
      <xdr:spPr>
        <a:xfrm>
          <a:off x="923925" y="112604550"/>
          <a:ext cx="76200" cy="242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51861</xdr:rowOff>
    </xdr:to>
    <xdr:sp macro="" textlink="">
      <xdr:nvSpPr>
        <xdr:cNvPr id="158" name="Text Box 515"/>
        <xdr:cNvSpPr txBox="1">
          <a:spLocks noChangeArrowheads="1"/>
        </xdr:cNvSpPr>
      </xdr:nvSpPr>
      <xdr:spPr>
        <a:xfrm>
          <a:off x="923925" y="112604550"/>
          <a:ext cx="76200" cy="242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51861</xdr:rowOff>
    </xdr:to>
    <xdr:sp macro="" textlink="">
      <xdr:nvSpPr>
        <xdr:cNvPr id="159" name="Text Box 516"/>
        <xdr:cNvSpPr txBox="1">
          <a:spLocks noChangeArrowheads="1"/>
        </xdr:cNvSpPr>
      </xdr:nvSpPr>
      <xdr:spPr>
        <a:xfrm>
          <a:off x="923925" y="112604550"/>
          <a:ext cx="76200" cy="242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51861</xdr:rowOff>
    </xdr:to>
    <xdr:sp macro="" textlink="">
      <xdr:nvSpPr>
        <xdr:cNvPr id="160" name="Text Box 517"/>
        <xdr:cNvSpPr txBox="1">
          <a:spLocks noChangeArrowheads="1"/>
        </xdr:cNvSpPr>
      </xdr:nvSpPr>
      <xdr:spPr>
        <a:xfrm>
          <a:off x="923925" y="112604550"/>
          <a:ext cx="76200" cy="242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51861</xdr:rowOff>
    </xdr:to>
    <xdr:sp macro="" textlink="">
      <xdr:nvSpPr>
        <xdr:cNvPr id="161" name="Text Box 518"/>
        <xdr:cNvSpPr txBox="1">
          <a:spLocks noChangeArrowheads="1"/>
        </xdr:cNvSpPr>
      </xdr:nvSpPr>
      <xdr:spPr>
        <a:xfrm>
          <a:off x="923925" y="112604550"/>
          <a:ext cx="76200" cy="242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51861</xdr:rowOff>
    </xdr:to>
    <xdr:sp macro="" textlink="">
      <xdr:nvSpPr>
        <xdr:cNvPr id="162" name="Text Box 519"/>
        <xdr:cNvSpPr txBox="1">
          <a:spLocks noChangeArrowheads="1"/>
        </xdr:cNvSpPr>
      </xdr:nvSpPr>
      <xdr:spPr>
        <a:xfrm>
          <a:off x="923925" y="112604550"/>
          <a:ext cx="76200" cy="242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51861</xdr:rowOff>
    </xdr:to>
    <xdr:sp macro="" textlink="">
      <xdr:nvSpPr>
        <xdr:cNvPr id="163" name="Text Box 520"/>
        <xdr:cNvSpPr txBox="1">
          <a:spLocks noChangeArrowheads="1"/>
        </xdr:cNvSpPr>
      </xdr:nvSpPr>
      <xdr:spPr>
        <a:xfrm>
          <a:off x="923925" y="112604550"/>
          <a:ext cx="76200" cy="242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51861</xdr:rowOff>
    </xdr:to>
    <xdr:sp macro="" textlink="">
      <xdr:nvSpPr>
        <xdr:cNvPr id="164" name="Text Box 521"/>
        <xdr:cNvSpPr txBox="1">
          <a:spLocks noChangeArrowheads="1"/>
        </xdr:cNvSpPr>
      </xdr:nvSpPr>
      <xdr:spPr>
        <a:xfrm>
          <a:off x="923925" y="112604550"/>
          <a:ext cx="76200" cy="242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61386</xdr:rowOff>
    </xdr:to>
    <xdr:sp macro="" textlink="">
      <xdr:nvSpPr>
        <xdr:cNvPr id="165" name="Text Box 1608"/>
        <xdr:cNvSpPr txBox="1">
          <a:spLocks noChangeArrowheads="1"/>
        </xdr:cNvSpPr>
      </xdr:nvSpPr>
      <xdr:spPr>
        <a:xfrm>
          <a:off x="923925" y="1126045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61386</xdr:rowOff>
    </xdr:to>
    <xdr:sp macro="" textlink="">
      <xdr:nvSpPr>
        <xdr:cNvPr id="166" name="Text Box 1614"/>
        <xdr:cNvSpPr txBox="1">
          <a:spLocks noChangeArrowheads="1"/>
        </xdr:cNvSpPr>
      </xdr:nvSpPr>
      <xdr:spPr>
        <a:xfrm>
          <a:off x="923925" y="1126045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61386</xdr:rowOff>
    </xdr:to>
    <xdr:sp macro="" textlink="">
      <xdr:nvSpPr>
        <xdr:cNvPr id="167" name="Text Box 1615"/>
        <xdr:cNvSpPr txBox="1">
          <a:spLocks noChangeArrowheads="1"/>
        </xdr:cNvSpPr>
      </xdr:nvSpPr>
      <xdr:spPr>
        <a:xfrm>
          <a:off x="923925" y="1126045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61386</xdr:rowOff>
    </xdr:to>
    <xdr:sp macro="" textlink="">
      <xdr:nvSpPr>
        <xdr:cNvPr id="168" name="Text Box 1616"/>
        <xdr:cNvSpPr txBox="1">
          <a:spLocks noChangeArrowheads="1"/>
        </xdr:cNvSpPr>
      </xdr:nvSpPr>
      <xdr:spPr>
        <a:xfrm>
          <a:off x="923925" y="1126045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61386</xdr:rowOff>
    </xdr:to>
    <xdr:sp macro="" textlink="">
      <xdr:nvSpPr>
        <xdr:cNvPr id="169" name="Text Box 1617"/>
        <xdr:cNvSpPr txBox="1">
          <a:spLocks noChangeArrowheads="1"/>
        </xdr:cNvSpPr>
      </xdr:nvSpPr>
      <xdr:spPr>
        <a:xfrm>
          <a:off x="923925" y="1126045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61386</xdr:rowOff>
    </xdr:to>
    <xdr:sp macro="" textlink="">
      <xdr:nvSpPr>
        <xdr:cNvPr id="170" name="Text Box 1618"/>
        <xdr:cNvSpPr txBox="1">
          <a:spLocks noChangeArrowheads="1"/>
        </xdr:cNvSpPr>
      </xdr:nvSpPr>
      <xdr:spPr>
        <a:xfrm>
          <a:off x="923925" y="1126045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61386</xdr:rowOff>
    </xdr:to>
    <xdr:sp macro="" textlink="">
      <xdr:nvSpPr>
        <xdr:cNvPr id="171" name="Text Box 1619"/>
        <xdr:cNvSpPr txBox="1">
          <a:spLocks noChangeArrowheads="1"/>
        </xdr:cNvSpPr>
      </xdr:nvSpPr>
      <xdr:spPr>
        <a:xfrm>
          <a:off x="923925" y="1126045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61386</xdr:rowOff>
    </xdr:to>
    <xdr:sp macro="" textlink="">
      <xdr:nvSpPr>
        <xdr:cNvPr id="172" name="Text Box 1620"/>
        <xdr:cNvSpPr txBox="1">
          <a:spLocks noChangeArrowheads="1"/>
        </xdr:cNvSpPr>
      </xdr:nvSpPr>
      <xdr:spPr>
        <a:xfrm>
          <a:off x="923925" y="1126045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61386</xdr:rowOff>
    </xdr:to>
    <xdr:sp macro="" textlink="">
      <xdr:nvSpPr>
        <xdr:cNvPr id="173" name="Text Box 1621"/>
        <xdr:cNvSpPr txBox="1">
          <a:spLocks noChangeArrowheads="1"/>
        </xdr:cNvSpPr>
      </xdr:nvSpPr>
      <xdr:spPr>
        <a:xfrm>
          <a:off x="923925" y="1126045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61386</xdr:rowOff>
    </xdr:to>
    <xdr:sp macro="" textlink="">
      <xdr:nvSpPr>
        <xdr:cNvPr id="174" name="Text Box 1622"/>
        <xdr:cNvSpPr txBox="1">
          <a:spLocks noChangeArrowheads="1"/>
        </xdr:cNvSpPr>
      </xdr:nvSpPr>
      <xdr:spPr>
        <a:xfrm>
          <a:off x="923925" y="1126045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61386</xdr:rowOff>
    </xdr:to>
    <xdr:sp macro="" textlink="">
      <xdr:nvSpPr>
        <xdr:cNvPr id="175" name="Text Box 1623"/>
        <xdr:cNvSpPr txBox="1">
          <a:spLocks noChangeArrowheads="1"/>
        </xdr:cNvSpPr>
      </xdr:nvSpPr>
      <xdr:spPr>
        <a:xfrm>
          <a:off x="923925" y="1126045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61386</xdr:rowOff>
    </xdr:to>
    <xdr:sp macro="" textlink="">
      <xdr:nvSpPr>
        <xdr:cNvPr id="176" name="Text Box 1624"/>
        <xdr:cNvSpPr txBox="1">
          <a:spLocks noChangeArrowheads="1"/>
        </xdr:cNvSpPr>
      </xdr:nvSpPr>
      <xdr:spPr>
        <a:xfrm>
          <a:off x="923925" y="1126045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61386</xdr:rowOff>
    </xdr:to>
    <xdr:sp macro="" textlink="">
      <xdr:nvSpPr>
        <xdr:cNvPr id="177" name="Text Box 1625"/>
        <xdr:cNvSpPr txBox="1">
          <a:spLocks noChangeArrowheads="1"/>
        </xdr:cNvSpPr>
      </xdr:nvSpPr>
      <xdr:spPr>
        <a:xfrm>
          <a:off x="923925" y="1126045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61386</xdr:rowOff>
    </xdr:to>
    <xdr:sp macro="" textlink="">
      <xdr:nvSpPr>
        <xdr:cNvPr id="178" name="Text Box 2231"/>
        <xdr:cNvSpPr txBox="1">
          <a:spLocks noChangeArrowheads="1"/>
        </xdr:cNvSpPr>
      </xdr:nvSpPr>
      <xdr:spPr>
        <a:xfrm>
          <a:off x="923925" y="1126045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61386</xdr:rowOff>
    </xdr:to>
    <xdr:sp macro="" textlink="">
      <xdr:nvSpPr>
        <xdr:cNvPr id="179" name="Text Box 2232"/>
        <xdr:cNvSpPr txBox="1">
          <a:spLocks noChangeArrowheads="1"/>
        </xdr:cNvSpPr>
      </xdr:nvSpPr>
      <xdr:spPr>
        <a:xfrm>
          <a:off x="923925" y="1126045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51861</xdr:rowOff>
    </xdr:to>
    <xdr:sp macro="" textlink="">
      <xdr:nvSpPr>
        <xdr:cNvPr id="180" name="Text Box 338"/>
        <xdr:cNvSpPr txBox="1">
          <a:spLocks noChangeArrowheads="1"/>
        </xdr:cNvSpPr>
      </xdr:nvSpPr>
      <xdr:spPr>
        <a:xfrm>
          <a:off x="923925" y="112604550"/>
          <a:ext cx="76200" cy="242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51861</xdr:rowOff>
    </xdr:to>
    <xdr:sp macro="" textlink="">
      <xdr:nvSpPr>
        <xdr:cNvPr id="181" name="Text Box 461"/>
        <xdr:cNvSpPr txBox="1">
          <a:spLocks noChangeArrowheads="1"/>
        </xdr:cNvSpPr>
      </xdr:nvSpPr>
      <xdr:spPr>
        <a:xfrm>
          <a:off x="923925" y="112604550"/>
          <a:ext cx="76200" cy="242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61386</xdr:rowOff>
    </xdr:to>
    <xdr:sp macro="" textlink="">
      <xdr:nvSpPr>
        <xdr:cNvPr id="182" name="Text Box 2232"/>
        <xdr:cNvSpPr txBox="1">
          <a:spLocks noChangeArrowheads="1"/>
        </xdr:cNvSpPr>
      </xdr:nvSpPr>
      <xdr:spPr>
        <a:xfrm>
          <a:off x="923925" y="1126045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51861</xdr:rowOff>
    </xdr:to>
    <xdr:sp macro="" textlink="">
      <xdr:nvSpPr>
        <xdr:cNvPr id="183" name="Text Box 112"/>
        <xdr:cNvSpPr txBox="1">
          <a:spLocks noChangeArrowheads="1"/>
        </xdr:cNvSpPr>
      </xdr:nvSpPr>
      <xdr:spPr>
        <a:xfrm>
          <a:off x="923925" y="112604550"/>
          <a:ext cx="76200" cy="242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61386</xdr:rowOff>
    </xdr:to>
    <xdr:sp macro="" textlink="">
      <xdr:nvSpPr>
        <xdr:cNvPr id="184" name="Text Box 312"/>
        <xdr:cNvSpPr txBox="1">
          <a:spLocks noChangeArrowheads="1"/>
        </xdr:cNvSpPr>
      </xdr:nvSpPr>
      <xdr:spPr>
        <a:xfrm>
          <a:off x="923925" y="1126045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61386</xdr:rowOff>
    </xdr:to>
    <xdr:sp macro="" textlink="">
      <xdr:nvSpPr>
        <xdr:cNvPr id="185" name="Text Box 410"/>
        <xdr:cNvSpPr txBox="1">
          <a:spLocks noChangeArrowheads="1"/>
        </xdr:cNvSpPr>
      </xdr:nvSpPr>
      <xdr:spPr>
        <a:xfrm>
          <a:off x="923925" y="1126045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51861</xdr:rowOff>
    </xdr:to>
    <xdr:sp macro="" textlink="">
      <xdr:nvSpPr>
        <xdr:cNvPr id="186" name="Text Box 510"/>
        <xdr:cNvSpPr txBox="1">
          <a:spLocks noChangeArrowheads="1"/>
        </xdr:cNvSpPr>
      </xdr:nvSpPr>
      <xdr:spPr>
        <a:xfrm>
          <a:off x="923925" y="112604550"/>
          <a:ext cx="76200" cy="242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51861</xdr:rowOff>
    </xdr:to>
    <xdr:sp macro="" textlink="">
      <xdr:nvSpPr>
        <xdr:cNvPr id="187" name="Text Box 511"/>
        <xdr:cNvSpPr txBox="1">
          <a:spLocks noChangeArrowheads="1"/>
        </xdr:cNvSpPr>
      </xdr:nvSpPr>
      <xdr:spPr>
        <a:xfrm>
          <a:off x="923925" y="112604550"/>
          <a:ext cx="76200" cy="242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51861</xdr:rowOff>
    </xdr:to>
    <xdr:sp macro="" textlink="">
      <xdr:nvSpPr>
        <xdr:cNvPr id="188" name="Text Box 512"/>
        <xdr:cNvSpPr txBox="1">
          <a:spLocks noChangeArrowheads="1"/>
        </xdr:cNvSpPr>
      </xdr:nvSpPr>
      <xdr:spPr>
        <a:xfrm>
          <a:off x="923925" y="112604550"/>
          <a:ext cx="76200" cy="242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51861</xdr:rowOff>
    </xdr:to>
    <xdr:sp macro="" textlink="">
      <xdr:nvSpPr>
        <xdr:cNvPr id="189" name="Text Box 513"/>
        <xdr:cNvSpPr txBox="1">
          <a:spLocks noChangeArrowheads="1"/>
        </xdr:cNvSpPr>
      </xdr:nvSpPr>
      <xdr:spPr>
        <a:xfrm>
          <a:off x="923925" y="112604550"/>
          <a:ext cx="76200" cy="242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51861</xdr:rowOff>
    </xdr:to>
    <xdr:sp macro="" textlink="">
      <xdr:nvSpPr>
        <xdr:cNvPr id="190" name="Text Box 514"/>
        <xdr:cNvSpPr txBox="1">
          <a:spLocks noChangeArrowheads="1"/>
        </xdr:cNvSpPr>
      </xdr:nvSpPr>
      <xdr:spPr>
        <a:xfrm>
          <a:off x="923925" y="112604550"/>
          <a:ext cx="76200" cy="242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51861</xdr:rowOff>
    </xdr:to>
    <xdr:sp macro="" textlink="">
      <xdr:nvSpPr>
        <xdr:cNvPr id="191" name="Text Box 515"/>
        <xdr:cNvSpPr txBox="1">
          <a:spLocks noChangeArrowheads="1"/>
        </xdr:cNvSpPr>
      </xdr:nvSpPr>
      <xdr:spPr>
        <a:xfrm>
          <a:off x="923925" y="112604550"/>
          <a:ext cx="76200" cy="242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51861</xdr:rowOff>
    </xdr:to>
    <xdr:sp macro="" textlink="">
      <xdr:nvSpPr>
        <xdr:cNvPr id="192" name="Text Box 516"/>
        <xdr:cNvSpPr txBox="1">
          <a:spLocks noChangeArrowheads="1"/>
        </xdr:cNvSpPr>
      </xdr:nvSpPr>
      <xdr:spPr>
        <a:xfrm>
          <a:off x="923925" y="112604550"/>
          <a:ext cx="76200" cy="242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51861</xdr:rowOff>
    </xdr:to>
    <xdr:sp macro="" textlink="">
      <xdr:nvSpPr>
        <xdr:cNvPr id="193" name="Text Box 517"/>
        <xdr:cNvSpPr txBox="1">
          <a:spLocks noChangeArrowheads="1"/>
        </xdr:cNvSpPr>
      </xdr:nvSpPr>
      <xdr:spPr>
        <a:xfrm>
          <a:off x="923925" y="112604550"/>
          <a:ext cx="76200" cy="242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51861</xdr:rowOff>
    </xdr:to>
    <xdr:sp macro="" textlink="">
      <xdr:nvSpPr>
        <xdr:cNvPr id="194" name="Text Box 518"/>
        <xdr:cNvSpPr txBox="1">
          <a:spLocks noChangeArrowheads="1"/>
        </xdr:cNvSpPr>
      </xdr:nvSpPr>
      <xdr:spPr>
        <a:xfrm>
          <a:off x="923925" y="112604550"/>
          <a:ext cx="76200" cy="242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51861</xdr:rowOff>
    </xdr:to>
    <xdr:sp macro="" textlink="">
      <xdr:nvSpPr>
        <xdr:cNvPr id="195" name="Text Box 519"/>
        <xdr:cNvSpPr txBox="1">
          <a:spLocks noChangeArrowheads="1"/>
        </xdr:cNvSpPr>
      </xdr:nvSpPr>
      <xdr:spPr>
        <a:xfrm>
          <a:off x="923925" y="112604550"/>
          <a:ext cx="76200" cy="242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51861</xdr:rowOff>
    </xdr:to>
    <xdr:sp macro="" textlink="">
      <xdr:nvSpPr>
        <xdr:cNvPr id="196" name="Text Box 520"/>
        <xdr:cNvSpPr txBox="1">
          <a:spLocks noChangeArrowheads="1"/>
        </xdr:cNvSpPr>
      </xdr:nvSpPr>
      <xdr:spPr>
        <a:xfrm>
          <a:off x="923925" y="112604550"/>
          <a:ext cx="76200" cy="242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51861</xdr:rowOff>
    </xdr:to>
    <xdr:sp macro="" textlink="">
      <xdr:nvSpPr>
        <xdr:cNvPr id="197" name="Text Box 521"/>
        <xdr:cNvSpPr txBox="1">
          <a:spLocks noChangeArrowheads="1"/>
        </xdr:cNvSpPr>
      </xdr:nvSpPr>
      <xdr:spPr>
        <a:xfrm>
          <a:off x="923925" y="112604550"/>
          <a:ext cx="76200" cy="242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61386</xdr:rowOff>
    </xdr:to>
    <xdr:sp macro="" textlink="">
      <xdr:nvSpPr>
        <xdr:cNvPr id="198" name="Text Box 1608"/>
        <xdr:cNvSpPr txBox="1">
          <a:spLocks noChangeArrowheads="1"/>
        </xdr:cNvSpPr>
      </xdr:nvSpPr>
      <xdr:spPr>
        <a:xfrm>
          <a:off x="923925" y="1126045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61386</xdr:rowOff>
    </xdr:to>
    <xdr:sp macro="" textlink="">
      <xdr:nvSpPr>
        <xdr:cNvPr id="199" name="Text Box 1614"/>
        <xdr:cNvSpPr txBox="1">
          <a:spLocks noChangeArrowheads="1"/>
        </xdr:cNvSpPr>
      </xdr:nvSpPr>
      <xdr:spPr>
        <a:xfrm>
          <a:off x="923925" y="1126045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61386</xdr:rowOff>
    </xdr:to>
    <xdr:sp macro="" textlink="">
      <xdr:nvSpPr>
        <xdr:cNvPr id="200" name="Text Box 1615"/>
        <xdr:cNvSpPr txBox="1">
          <a:spLocks noChangeArrowheads="1"/>
        </xdr:cNvSpPr>
      </xdr:nvSpPr>
      <xdr:spPr>
        <a:xfrm>
          <a:off x="923925" y="1126045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61386</xdr:rowOff>
    </xdr:to>
    <xdr:sp macro="" textlink="">
      <xdr:nvSpPr>
        <xdr:cNvPr id="201" name="Text Box 1616"/>
        <xdr:cNvSpPr txBox="1">
          <a:spLocks noChangeArrowheads="1"/>
        </xdr:cNvSpPr>
      </xdr:nvSpPr>
      <xdr:spPr>
        <a:xfrm>
          <a:off x="923925" y="1126045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61386</xdr:rowOff>
    </xdr:to>
    <xdr:sp macro="" textlink="">
      <xdr:nvSpPr>
        <xdr:cNvPr id="202" name="Text Box 1617"/>
        <xdr:cNvSpPr txBox="1">
          <a:spLocks noChangeArrowheads="1"/>
        </xdr:cNvSpPr>
      </xdr:nvSpPr>
      <xdr:spPr>
        <a:xfrm>
          <a:off x="923925" y="1126045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61386</xdr:rowOff>
    </xdr:to>
    <xdr:sp macro="" textlink="">
      <xdr:nvSpPr>
        <xdr:cNvPr id="203" name="Text Box 1618"/>
        <xdr:cNvSpPr txBox="1">
          <a:spLocks noChangeArrowheads="1"/>
        </xdr:cNvSpPr>
      </xdr:nvSpPr>
      <xdr:spPr>
        <a:xfrm>
          <a:off x="923925" y="1126045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61386</xdr:rowOff>
    </xdr:to>
    <xdr:sp macro="" textlink="">
      <xdr:nvSpPr>
        <xdr:cNvPr id="204" name="Text Box 1619"/>
        <xdr:cNvSpPr txBox="1">
          <a:spLocks noChangeArrowheads="1"/>
        </xdr:cNvSpPr>
      </xdr:nvSpPr>
      <xdr:spPr>
        <a:xfrm>
          <a:off x="923925" y="1126045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61386</xdr:rowOff>
    </xdr:to>
    <xdr:sp macro="" textlink="">
      <xdr:nvSpPr>
        <xdr:cNvPr id="205" name="Text Box 1620"/>
        <xdr:cNvSpPr txBox="1">
          <a:spLocks noChangeArrowheads="1"/>
        </xdr:cNvSpPr>
      </xdr:nvSpPr>
      <xdr:spPr>
        <a:xfrm>
          <a:off x="923925" y="1126045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61386</xdr:rowOff>
    </xdr:to>
    <xdr:sp macro="" textlink="">
      <xdr:nvSpPr>
        <xdr:cNvPr id="206" name="Text Box 1621"/>
        <xdr:cNvSpPr txBox="1">
          <a:spLocks noChangeArrowheads="1"/>
        </xdr:cNvSpPr>
      </xdr:nvSpPr>
      <xdr:spPr>
        <a:xfrm>
          <a:off x="923925" y="1126045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61386</xdr:rowOff>
    </xdr:to>
    <xdr:sp macro="" textlink="">
      <xdr:nvSpPr>
        <xdr:cNvPr id="207" name="Text Box 1622"/>
        <xdr:cNvSpPr txBox="1">
          <a:spLocks noChangeArrowheads="1"/>
        </xdr:cNvSpPr>
      </xdr:nvSpPr>
      <xdr:spPr>
        <a:xfrm>
          <a:off x="923925" y="1126045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61386</xdr:rowOff>
    </xdr:to>
    <xdr:sp macro="" textlink="">
      <xdr:nvSpPr>
        <xdr:cNvPr id="208" name="Text Box 1623"/>
        <xdr:cNvSpPr txBox="1">
          <a:spLocks noChangeArrowheads="1"/>
        </xdr:cNvSpPr>
      </xdr:nvSpPr>
      <xdr:spPr>
        <a:xfrm>
          <a:off x="923925" y="1126045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61386</xdr:rowOff>
    </xdr:to>
    <xdr:sp macro="" textlink="">
      <xdr:nvSpPr>
        <xdr:cNvPr id="209" name="Text Box 1624"/>
        <xdr:cNvSpPr txBox="1">
          <a:spLocks noChangeArrowheads="1"/>
        </xdr:cNvSpPr>
      </xdr:nvSpPr>
      <xdr:spPr>
        <a:xfrm>
          <a:off x="923925" y="1126045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61386</xdr:rowOff>
    </xdr:to>
    <xdr:sp macro="" textlink="">
      <xdr:nvSpPr>
        <xdr:cNvPr id="210" name="Text Box 1625"/>
        <xdr:cNvSpPr txBox="1">
          <a:spLocks noChangeArrowheads="1"/>
        </xdr:cNvSpPr>
      </xdr:nvSpPr>
      <xdr:spPr>
        <a:xfrm>
          <a:off x="923925" y="1126045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61386</xdr:rowOff>
    </xdr:to>
    <xdr:sp macro="" textlink="">
      <xdr:nvSpPr>
        <xdr:cNvPr id="211" name="Text Box 2231"/>
        <xdr:cNvSpPr txBox="1">
          <a:spLocks noChangeArrowheads="1"/>
        </xdr:cNvSpPr>
      </xdr:nvSpPr>
      <xdr:spPr>
        <a:xfrm>
          <a:off x="923925" y="1126045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61386</xdr:rowOff>
    </xdr:to>
    <xdr:sp macro="" textlink="">
      <xdr:nvSpPr>
        <xdr:cNvPr id="212" name="Text Box 2232"/>
        <xdr:cNvSpPr txBox="1">
          <a:spLocks noChangeArrowheads="1"/>
        </xdr:cNvSpPr>
      </xdr:nvSpPr>
      <xdr:spPr>
        <a:xfrm>
          <a:off x="923925" y="1126045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51861</xdr:rowOff>
    </xdr:to>
    <xdr:sp macro="" textlink="">
      <xdr:nvSpPr>
        <xdr:cNvPr id="213" name="Text Box 338"/>
        <xdr:cNvSpPr txBox="1">
          <a:spLocks noChangeArrowheads="1"/>
        </xdr:cNvSpPr>
      </xdr:nvSpPr>
      <xdr:spPr>
        <a:xfrm>
          <a:off x="923925" y="112604550"/>
          <a:ext cx="76200" cy="242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51861</xdr:rowOff>
    </xdr:to>
    <xdr:sp macro="" textlink="">
      <xdr:nvSpPr>
        <xdr:cNvPr id="214" name="Text Box 461"/>
        <xdr:cNvSpPr txBox="1">
          <a:spLocks noChangeArrowheads="1"/>
        </xdr:cNvSpPr>
      </xdr:nvSpPr>
      <xdr:spPr>
        <a:xfrm>
          <a:off x="923925" y="112604550"/>
          <a:ext cx="76200" cy="242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</xdr:colOff>
      <xdr:row>581</xdr:row>
      <xdr:rowOff>0</xdr:rowOff>
    </xdr:from>
    <xdr:to>
      <xdr:col>2</xdr:col>
      <xdr:colOff>104775</xdr:colOff>
      <xdr:row>582</xdr:row>
      <xdr:rowOff>61386</xdr:rowOff>
    </xdr:to>
    <xdr:sp macro="" textlink="">
      <xdr:nvSpPr>
        <xdr:cNvPr id="215" name="Text Box 2232"/>
        <xdr:cNvSpPr txBox="1">
          <a:spLocks noChangeArrowheads="1"/>
        </xdr:cNvSpPr>
      </xdr:nvSpPr>
      <xdr:spPr>
        <a:xfrm>
          <a:off x="923925" y="112604550"/>
          <a:ext cx="76200" cy="251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2457450</xdr:colOff>
      <xdr:row>46</xdr:row>
      <xdr:rowOff>0</xdr:rowOff>
    </xdr:from>
    <xdr:to>
      <xdr:col>2</xdr:col>
      <xdr:colOff>2571115</xdr:colOff>
      <xdr:row>54</xdr:row>
      <xdr:rowOff>28575</xdr:rowOff>
    </xdr:to>
    <xdr:sp macro="" textlink="">
      <xdr:nvSpPr>
        <xdr:cNvPr id="580" name="Text Box 410"/>
        <xdr:cNvSpPr txBox="1"/>
      </xdr:nvSpPr>
      <xdr:spPr>
        <a:xfrm>
          <a:off x="3543300" y="11039475"/>
          <a:ext cx="113665" cy="1323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342900</xdr:colOff>
      <xdr:row>46</xdr:row>
      <xdr:rowOff>0</xdr:rowOff>
    </xdr:from>
    <xdr:to>
      <xdr:col>2</xdr:col>
      <xdr:colOff>456565</xdr:colOff>
      <xdr:row>54</xdr:row>
      <xdr:rowOff>28575</xdr:rowOff>
    </xdr:to>
    <xdr:sp macro="" textlink="">
      <xdr:nvSpPr>
        <xdr:cNvPr id="581" name="Text Box 410"/>
        <xdr:cNvSpPr txBox="1"/>
      </xdr:nvSpPr>
      <xdr:spPr>
        <a:xfrm>
          <a:off x="1428750" y="11039475"/>
          <a:ext cx="113665" cy="1323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2457450</xdr:colOff>
      <xdr:row>46</xdr:row>
      <xdr:rowOff>0</xdr:rowOff>
    </xdr:from>
    <xdr:to>
      <xdr:col>2</xdr:col>
      <xdr:colOff>2571115</xdr:colOff>
      <xdr:row>48</xdr:row>
      <xdr:rowOff>95250</xdr:rowOff>
    </xdr:to>
    <xdr:sp macro="" textlink="">
      <xdr:nvSpPr>
        <xdr:cNvPr id="582" name="Text Box 410"/>
        <xdr:cNvSpPr txBox="1"/>
      </xdr:nvSpPr>
      <xdr:spPr>
        <a:xfrm>
          <a:off x="3543300" y="11039475"/>
          <a:ext cx="1136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342900</xdr:colOff>
      <xdr:row>46</xdr:row>
      <xdr:rowOff>0</xdr:rowOff>
    </xdr:from>
    <xdr:to>
      <xdr:col>2</xdr:col>
      <xdr:colOff>456565</xdr:colOff>
      <xdr:row>48</xdr:row>
      <xdr:rowOff>95250</xdr:rowOff>
    </xdr:to>
    <xdr:sp macro="" textlink="">
      <xdr:nvSpPr>
        <xdr:cNvPr id="583" name="Text Box 410"/>
        <xdr:cNvSpPr txBox="1"/>
      </xdr:nvSpPr>
      <xdr:spPr>
        <a:xfrm>
          <a:off x="1428750" y="11039475"/>
          <a:ext cx="11366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584" name="Text Box 31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585" name="Text Box 32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586" name="Text Box 33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587" name="Text Box 34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588" name="Text Box 35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589" name="Text Box 36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590" name="Text Box 37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591" name="Text Box 38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592" name="Text Box 39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593" name="Text Box 40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594" name="Text Box 41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595" name="Text Box 42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596" name="Text Box 43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597" name="Text Box 44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598" name="Text Box 45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599" name="Text Box 46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600" name="Text Box 47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601" name="Text Box 48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602" name="Text Box 49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603" name="Text Box 50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604" name="Text Box 51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605" name="Text Box 52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606" name="Text Box 53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607" name="Text Box 54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608" name="Text Box 55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609" name="Text Box 56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610" name="Text Box 57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611" name="Text Box 58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612" name="Text Box 59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613" name="Text Box 60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614" name="Text Box 61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615" name="Text Box 62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616" name="Text Box 63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617" name="Text Box 64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618" name="Text Box 65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619" name="Text Box 66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620" name="Text Box 67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621" name="Text Box 68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622" name="Text Box 69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623" name="Text Box 70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624" name="Text Box 71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625" name="Text Box 72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626" name="Text Box 73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627" name="Text Box 74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628" name="Text Box 75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629" name="Text Box 76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630" name="Text Box 77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631" name="Text Box 78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632" name="Text Box 79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633" name="Text Box 80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634" name="Text Box 81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635" name="Text Box 82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636" name="Text Box 83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637" name="Text Box 84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638" name="Text Box 85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639" name="Text Box 86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640" name="Text Box 87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641" name="Text Box 88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642" name="Text Box 89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643" name="Text Box 90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644" name="Text Box 91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645" name="Text Box 92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646" name="Text Box 93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647" name="Text Box 94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648" name="Text Box 95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649" name="Text Box 96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650" name="Text Box 97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651" name="Text Box 98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652" name="Text Box 99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653" name="Text Box 100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654" name="Text Box 101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655" name="Text Box 102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656" name="Text Box 103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657" name="Text Box 104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658" name="Text Box 105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659" name="Text Box 106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660" name="Text Box 107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661" name="Text Box 108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662" name="Text Box 109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663" name="Text Box 110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664" name="Text Box 111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665" name="Text Box 112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666" name="Text Box 113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667" name="Text Box 114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668" name="Text Box 115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669" name="Text Box 116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670" name="Text Box 117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671" name="Text Box 118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672" name="Text Box 119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673" name="Text Box 120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674" name="Text Box 121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675" name="Text Box 122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676" name="Text Box 123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677" name="Text Box 124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678" name="Text Box 125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679" name="Text Box 126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680" name="Text Box 127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681" name="Text Box 128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682" name="Text Box 129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683" name="Text Box 130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684" name="Text Box 131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685" name="Text Box 132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686" name="Text Box 133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687" name="Text Box 134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688" name="Text Box 135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689" name="Text Box 136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690" name="Text Box 137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691" name="Text Box 138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692" name="Text Box 139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693" name="Text Box 140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694" name="Text Box 141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695" name="Text Box 142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696" name="Text Box 143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697" name="Text Box 144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698" name="Text Box 145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699" name="Text Box 146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700" name="Text Box 147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701" name="Text Box 148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702" name="Text Box 149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703" name="Text Box 150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704" name="Text Box 151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705" name="Text Box 152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706" name="Text Box 153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707" name="Text Box 154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708" name="Text Box 155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709" name="Text Box 156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710" name="Text Box 157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711" name="Text Box 158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712" name="Text Box 159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713" name="Text Box 160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714" name="Text Box 161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715" name="Text Box 162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716" name="Text Box 163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717" name="Text Box 164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718" name="Text Box 165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719" name="Text Box 166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720" name="Text Box 167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721" name="Text Box 168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722" name="Text Box 169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723" name="Text Box 170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724" name="Text Box 171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725" name="Text Box 172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726" name="Text Box 173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727" name="Text Box 174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728" name="Text Box 175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729" name="Text Box 176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730" name="Text Box 177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731" name="Text Box 178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732" name="Text Box 179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733" name="Text Box 180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734" name="Text Box 181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735" name="Text Box 182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736" name="Text Box 183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737" name="Text Box 184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738" name="Text Box 185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739" name="Text Box 186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740" name="Text Box 187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741" name="Text Box 188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742" name="Text Box 189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743" name="Text Box 190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744" name="Text Box 191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745" name="Text Box 192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746" name="Text Box 193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747" name="Text Box 194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748" name="Text Box 195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749" name="Text Box 196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750" name="Text Box 197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751" name="Text Box 198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752" name="Text Box 199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753" name="Text Box 200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754" name="Text Box 201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755" name="Text Box 202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756" name="Text Box 203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757" name="Text Box 204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758" name="Text Box 205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759" name="Text Box 206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760" name="Text Box 207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761" name="Text Box 208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762" name="Text Box 209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763" name="Text Box 210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764" name="Text Box 211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765" name="Text Box 212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766" name="Text Box 213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767" name="Text Box 214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768" name="Text Box 215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769" name="Text Box 216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770" name="Text Box 217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771" name="Text Box 218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772" name="Text Box 219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773" name="Text Box 220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774" name="Text Box 221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775" name="Text Box 222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776" name="Text Box 223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777" name="Text Box 224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778" name="Text Box 225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779" name="Text Box 226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780" name="Text Box 227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781" name="Text Box 228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782" name="Text Box 229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783" name="Text Box 230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784" name="Text Box 231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785" name="Text Box 232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786" name="Text Box 233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787" name="Text Box 234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788" name="Text Box 235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789" name="Text Box 236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790" name="Text Box 237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791" name="Text Box 238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792" name="Text Box 239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793" name="Text Box 240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794" name="Text Box 241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795" name="Text Box 242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796" name="Text Box 243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797" name="Text Box 244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798" name="Text Box 245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799" name="Text Box 246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800" name="Text Box 247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801" name="Text Box 248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802" name="Text Box 249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803" name="Text Box 250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804" name="Text Box 251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805" name="Text Box 252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806" name="Text Box 253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807" name="Text Box 254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808" name="Text Box 255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809" name="Text Box 256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810" name="Text Box 257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811" name="Text Box 258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812" name="Text Box 259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813" name="Text Box 260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814" name="Text Box 261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815" name="Text Box 262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816" name="Text Box 263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817" name="Text Box 264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818" name="Text Box 265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819" name="Text Box 266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820" name="Text Box 267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821" name="Text Box 268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822" name="Text Box 269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823" name="Text Box 270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824" name="Text Box 271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825" name="Text Box 272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826" name="Text Box 273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827" name="Text Box 274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828" name="Text Box 275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829" name="Text Box 276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830" name="Text Box 277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831" name="Text Box 278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832" name="Text Box 279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833" name="Text Box 280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834" name="Text Box 281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835" name="Text Box 282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836" name="Text Box 283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837" name="Text Box 284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838" name="Text Box 285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839" name="Text Box 286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840" name="Text Box 287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841" name="Text Box 288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842" name="Text Box 289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843" name="Text Box 290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844" name="Text Box 291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845" name="Text Box 292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846" name="Text Box 293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847" name="Text Box 294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848" name="Text Box 295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849" name="Text Box 296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850" name="Text Box 297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851" name="Text Box 298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852" name="Text Box 299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853" name="Text Box 300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854" name="Text Box 301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855" name="Text Box 302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856" name="Text Box 303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857" name="Text Box 304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858" name="Text Box 305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859" name="Text Box 306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860" name="Text Box 307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861" name="Text Box 308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862" name="Text Box 309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863" name="Text Box 310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864" name="Text Box 311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865" name="Text Box 312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866" name="Text Box 313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867" name="Text Box 314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868" name="Text Box 315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869" name="Text Box 316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870" name="Text Box 317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871" name="Text Box 318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872" name="Text Box 319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873" name="Text Box 320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874" name="Text Box 321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875" name="Text Box 322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876" name="Text Box 323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877" name="Text Box 324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878" name="Text Box 325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879" name="Text Box 326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880" name="Text Box 327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881" name="Text Box 328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882" name="Text Box 329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883" name="Text Box 330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884" name="Text Box 331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885" name="Text Box 332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886" name="Text Box 333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887" name="Text Box 334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888" name="Text Box 335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889" name="Text Box 336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890" name="Text Box 337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891" name="Text Box 338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892" name="Text Box 339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893" name="Text Box 340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894" name="Text Box 341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895" name="Text Box 342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896" name="Text Box 343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897" name="Text Box 344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898" name="Text Box 345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899" name="Text Box 346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900" name="Text Box 347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901" name="Text Box 348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902" name="Text Box 349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903" name="Text Box 350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904" name="Text Box 351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905" name="Text Box 352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906" name="Text Box 353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907" name="Text Box 354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908" name="Text Box 355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909" name="Text Box 356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910" name="Text Box 357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911" name="Text Box 358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912" name="Text Box 359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913" name="Text Box 360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914" name="Text Box 361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915" name="Text Box 362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916" name="Text Box 363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917" name="Text Box 364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918" name="Text Box 365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919" name="Text Box 366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920" name="Text Box 367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921" name="Text Box 368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922" name="Text Box 369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923" name="Text Box 370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924" name="Text Box 371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925" name="Text Box 372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926" name="Text Box 373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927" name="Text Box 374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928" name="Text Box 375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929" name="Text Box 376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930" name="Text Box 377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931" name="Text Box 378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932" name="Text Box 379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933" name="Text Box 380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934" name="Text Box 381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935" name="Text Box 382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936" name="Text Box 383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937" name="Text Box 384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938" name="Text Box 385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939" name="Text Box 386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940" name="Text Box 387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941" name="Text Box 388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942" name="Text Box 389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943" name="Text Box 390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944" name="Text Box 391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945" name="Text Box 392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946" name="Text Box 393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947" name="Text Box 394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948" name="Text Box 395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949" name="Text Box 396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950" name="Text Box 397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951" name="Text Box 398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952" name="Text Box 399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953" name="Text Box 400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954" name="Text Box 401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955" name="Text Box 402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956" name="Text Box 403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957" name="Text Box 404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958" name="Text Box 405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959" name="Text Box 406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960" name="Text Box 407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961" name="Text Box 408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962" name="Text Box 409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963" name="Text Box 410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964" name="Text Box 411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965" name="Text Box 412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966" name="Text Box 413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967" name="Text Box 414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968" name="Text Box 415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969" name="Text Box 416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970" name="Text Box 417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971" name="Text Box 418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972" name="Text Box 419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973" name="Text Box 420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974" name="Text Box 421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975" name="Text Box 422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976" name="Text Box 423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977" name="Text Box 424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978" name="Text Box 425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979" name="Text Box 426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980" name="Text Box 427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981" name="Text Box 428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982" name="Text Box 429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983" name="Text Box 430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984" name="Text Box 431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985" name="Text Box 432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986" name="Text Box 433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987" name="Text Box 434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988" name="Text Box 435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989" name="Text Box 436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990" name="Text Box 437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991" name="Text Box 438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992" name="Text Box 439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993" name="Text Box 440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994" name="Text Box 441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995" name="Text Box 442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996" name="Text Box 443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997" name="Text Box 444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998" name="Text Box 445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999" name="Text Box 446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000" name="Text Box 447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001" name="Text Box 448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002" name="Text Box 449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003" name="Text Box 450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004" name="Text Box 451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005" name="Text Box 452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006" name="Text Box 453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007" name="Text Box 454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008" name="Text Box 455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009" name="Text Box 456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010" name="Text Box 457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011" name="Text Box 458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012" name="Text Box 459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013" name="Text Box 460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014" name="Text Box 461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015" name="Text Box 462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016" name="Text Box 463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017" name="Text Box 464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018" name="Text Box 465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019" name="Text Box 466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020" name="Text Box 467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021" name="Text Box 468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022" name="Text Box 469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023" name="Text Box 470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024" name="Text Box 471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025" name="Text Box 472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026" name="Text Box 473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027" name="Text Box 474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028" name="Text Box 475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029" name="Text Box 476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030" name="Text Box 477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031" name="Text Box 478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032" name="Text Box 479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033" name="Text Box 480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034" name="Text Box 481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035" name="Text Box 482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036" name="Text Box 483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037" name="Text Box 484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038" name="Text Box 485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039" name="Text Box 486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040" name="Text Box 487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041" name="Text Box 488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042" name="Text Box 489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043" name="Text Box 490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044" name="Text Box 491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045" name="Text Box 492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046" name="Text Box 493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047" name="Text Box 494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048" name="Text Box 495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049" name="Text Box 496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050" name="Text Box 497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051" name="Text Box 498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052" name="Text Box 499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053" name="Text Box 500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054" name="Text Box 501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055" name="Text Box 502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056" name="Text Box 503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057" name="Text Box 504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058" name="Text Box 505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059" name="Text Box 506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060" name="Text Box 507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061" name="Text Box 508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062" name="Text Box 509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063" name="Text Box 510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064" name="Text Box 511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065" name="Text Box 512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066" name="Text Box 513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067" name="Text Box 514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068" name="Text Box 515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069" name="Text Box 516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070" name="Text Box 517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071" name="Text Box 518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072" name="Text Box 519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073" name="Text Box 520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074" name="Text Box 521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075" name="Text Box 522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076" name="Text Box 523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077" name="Text Box 524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078" name="Text Box 525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079" name="Text Box 526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080" name="Text Box 527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081" name="Text Box 528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082" name="Text Box 529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083" name="Text Box 530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084" name="Text Box 531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085" name="Text Box 532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086" name="Text Box 533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087" name="Text Box 534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088" name="Text Box 535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089" name="Text Box 536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090" name="Text Box 537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091" name="Text Box 538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092" name="Text Box 539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093" name="Text Box 540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094" name="Text Box 541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095" name="Text Box 542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096" name="Text Box 543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097" name="Text Box 544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098" name="Text Box 545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099" name="Text Box 546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100" name="Text Box 547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101" name="Text Box 548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102" name="Text Box 549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103" name="Text Box 550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104" name="Text Box 551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105" name="Text Box 552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106" name="Text Box 553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107" name="Text Box 554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108" name="Text Box 555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109" name="Text Box 556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110" name="Text Box 557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111" name="Text Box 558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112" name="Text Box 559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113" name="Text Box 560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114" name="Text Box 561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115" name="Text Box 562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116" name="Text Box 563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117" name="Text Box 564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118" name="Text Box 565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119" name="Text Box 566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120" name="Text Box 567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121" name="Text Box 568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122" name="Text Box 569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123" name="Text Box 570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124" name="Text Box 571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125" name="Text Box 572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126" name="Text Box 573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127" name="Text Box 574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128" name="Text Box 575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129" name="Text Box 576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130" name="Text Box 577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131" name="Text Box 578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132" name="Text Box 579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133" name="Text Box 580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134" name="Text Box 581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135" name="Text Box 582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136" name="Text Box 583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137" name="Text Box 584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138" name="Text Box 585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139" name="Text Box 586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140" name="Text Box 587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141" name="Text Box 588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142" name="Text Box 589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143" name="Text Box 590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144" name="Text Box 591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145" name="Text Box 592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146" name="Text Box 593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147" name="Text Box 594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148" name="Text Box 595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149" name="Text Box 596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150" name="Text Box 597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151" name="Text Box 598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152" name="Text Box 599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153" name="Text Box 600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154" name="Text Box 601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155" name="Text Box 602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156" name="Text Box 603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157" name="Text Box 604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106680</xdr:colOff>
      <xdr:row>6</xdr:row>
      <xdr:rowOff>38100</xdr:rowOff>
    </xdr:to>
    <xdr:sp macro="" textlink="">
      <xdr:nvSpPr>
        <xdr:cNvPr id="1158" name="Text Box 605"/>
        <xdr:cNvSpPr txBox="1">
          <a:spLocks noChangeArrowheads="1"/>
        </xdr:cNvSpPr>
      </xdr:nvSpPr>
      <xdr:spPr>
        <a:xfrm>
          <a:off x="8448675" y="2343150"/>
          <a:ext cx="10668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99060</xdr:colOff>
      <xdr:row>8</xdr:row>
      <xdr:rowOff>36195</xdr:rowOff>
    </xdr:to>
    <xdr:sp macro="" textlink="">
      <xdr:nvSpPr>
        <xdr:cNvPr id="1159" name="Text Box 570"/>
        <xdr:cNvSpPr txBox="1">
          <a:spLocks noChangeArrowheads="1"/>
        </xdr:cNvSpPr>
      </xdr:nvSpPr>
      <xdr:spPr>
        <a:xfrm>
          <a:off x="7972425" y="2790825"/>
          <a:ext cx="990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99060</xdr:colOff>
      <xdr:row>8</xdr:row>
      <xdr:rowOff>36195</xdr:rowOff>
    </xdr:to>
    <xdr:sp macro="" textlink="">
      <xdr:nvSpPr>
        <xdr:cNvPr id="1160" name="Text Box 571"/>
        <xdr:cNvSpPr txBox="1">
          <a:spLocks noChangeArrowheads="1"/>
        </xdr:cNvSpPr>
      </xdr:nvSpPr>
      <xdr:spPr>
        <a:xfrm>
          <a:off x="7972425" y="2790825"/>
          <a:ext cx="990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99060</xdr:colOff>
      <xdr:row>8</xdr:row>
      <xdr:rowOff>36195</xdr:rowOff>
    </xdr:to>
    <xdr:sp macro="" textlink="">
      <xdr:nvSpPr>
        <xdr:cNvPr id="1161" name="Text Box 572"/>
        <xdr:cNvSpPr txBox="1">
          <a:spLocks noChangeArrowheads="1"/>
        </xdr:cNvSpPr>
      </xdr:nvSpPr>
      <xdr:spPr>
        <a:xfrm>
          <a:off x="7972425" y="2790825"/>
          <a:ext cx="990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" name="Text Box 31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" name="Text Box 32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" name="Text Box 33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" name="Text Box 34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6" name="Text Box 35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7" name="Text Box 36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8" name="Text Box 37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9" name="Text Box 38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0" name="Text Box 39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1" name="Text Box 40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2" name="Text Box 41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3" name="Text Box 42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4" name="Text Box 43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5" name="Text Box 44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6" name="Text Box 45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7" name="Text Box 46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8" name="Text Box 47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9" name="Text Box 48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0" name="Text Box 49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1" name="Text Box 50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2" name="Text Box 51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3" name="Text Box 52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4" name="Text Box 53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5" name="Text Box 54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6" name="Text Box 55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7" name="Text Box 56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8" name="Text Box 57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9" name="Text Box 58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0" name="Text Box 59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1" name="Text Box 60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2" name="Text Box 61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3" name="Text Box 62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4" name="Text Box 63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5" name="Text Box 64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6" name="Text Box 65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7" name="Text Box 66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8" name="Text Box 67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9" name="Text Box 68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0" name="Text Box 69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1" name="Text Box 70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2" name="Text Box 71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3" name="Text Box 72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4" name="Text Box 73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5" name="Text Box 74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6" name="Text Box 75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7" name="Text Box 76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8" name="Text Box 77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9" name="Text Box 78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0" name="Text Box 79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1" name="Text Box 80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2" name="Text Box 81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3" name="Text Box 82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4" name="Text Box 83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5" name="Text Box 84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6" name="Text Box 85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7" name="Text Box 86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8" name="Text Box 87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9" name="Text Box 88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60" name="Text Box 89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61" name="Text Box 90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62" name="Text Box 91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63" name="Text Box 92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64" name="Text Box 93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65" name="Text Box 94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66" name="Text Box 95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67" name="Text Box 96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68" name="Text Box 97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69" name="Text Box 98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70" name="Text Box 99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71" name="Text Box 100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72" name="Text Box 101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73" name="Text Box 102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74" name="Text Box 103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75" name="Text Box 104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76" name="Text Box 105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77" name="Text Box 106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78" name="Text Box 107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79" name="Text Box 108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80" name="Text Box 109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81" name="Text Box 110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82" name="Text Box 111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83" name="Text Box 112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84" name="Text Box 113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85" name="Text Box 114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86" name="Text Box 115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87" name="Text Box 116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88" name="Text Box 117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89" name="Text Box 118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90" name="Text Box 119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91" name="Text Box 120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92" name="Text Box 121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93" name="Text Box 122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94" name="Text Box 123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95" name="Text Box 124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96" name="Text Box 125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97" name="Text Box 126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98" name="Text Box 127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99" name="Text Box 128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00" name="Text Box 129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01" name="Text Box 130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02" name="Text Box 131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03" name="Text Box 132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04" name="Text Box 133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05" name="Text Box 134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06" name="Text Box 135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07" name="Text Box 136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08" name="Text Box 137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09" name="Text Box 138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10" name="Text Box 139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11" name="Text Box 140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12" name="Text Box 141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13" name="Text Box 142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14" name="Text Box 143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15" name="Text Box 144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16" name="Text Box 145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17" name="Text Box 146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18" name="Text Box 147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19" name="Text Box 148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20" name="Text Box 149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21" name="Text Box 150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22" name="Text Box 151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23" name="Text Box 152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24" name="Text Box 153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25" name="Text Box 154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26" name="Text Box 155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27" name="Text Box 156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28" name="Text Box 157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29" name="Text Box 158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30" name="Text Box 159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31" name="Text Box 160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32" name="Text Box 161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33" name="Text Box 162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34" name="Text Box 163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35" name="Text Box 164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36" name="Text Box 165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37" name="Text Box 166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38" name="Text Box 167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39" name="Text Box 168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40" name="Text Box 169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41" name="Text Box 170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42" name="Text Box 171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43" name="Text Box 172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44" name="Text Box 173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45" name="Text Box 174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46" name="Text Box 175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47" name="Text Box 176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48" name="Text Box 177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49" name="Text Box 178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50" name="Text Box 179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51" name="Text Box 180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52" name="Text Box 181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53" name="Text Box 182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54" name="Text Box 183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55" name="Text Box 184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56" name="Text Box 185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57" name="Text Box 186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58" name="Text Box 187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59" name="Text Box 188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60" name="Text Box 189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61" name="Text Box 190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62" name="Text Box 191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63" name="Text Box 192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64" name="Text Box 193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65" name="Text Box 194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66" name="Text Box 195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67" name="Text Box 196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68" name="Text Box 197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69" name="Text Box 198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70" name="Text Box 199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71" name="Text Box 200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72" name="Text Box 201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73" name="Text Box 202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74" name="Text Box 203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75" name="Text Box 204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76" name="Text Box 205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77" name="Text Box 206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78" name="Text Box 207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79" name="Text Box 208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80" name="Text Box 209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81" name="Text Box 210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82" name="Text Box 211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83" name="Text Box 212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84" name="Text Box 213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85" name="Text Box 214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86" name="Text Box 215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87" name="Text Box 216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88" name="Text Box 217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89" name="Text Box 218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90" name="Text Box 219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91" name="Text Box 220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92" name="Text Box 221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93" name="Text Box 222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94" name="Text Box 223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95" name="Text Box 224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96" name="Text Box 225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97" name="Text Box 226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98" name="Text Box 227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199" name="Text Box 228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00" name="Text Box 229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01" name="Text Box 230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02" name="Text Box 231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03" name="Text Box 232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04" name="Text Box 233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05" name="Text Box 234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06" name="Text Box 235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07" name="Text Box 236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08" name="Text Box 237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09" name="Text Box 238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10" name="Text Box 239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11" name="Text Box 240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12" name="Text Box 241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13" name="Text Box 242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14" name="Text Box 243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15" name="Text Box 244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16" name="Text Box 245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17" name="Text Box 246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18" name="Text Box 247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19" name="Text Box 248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20" name="Text Box 249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21" name="Text Box 250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22" name="Text Box 251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23" name="Text Box 252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24" name="Text Box 253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25" name="Text Box 254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26" name="Text Box 255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27" name="Text Box 256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28" name="Text Box 257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29" name="Text Box 258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30" name="Text Box 259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31" name="Text Box 260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32" name="Text Box 261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33" name="Text Box 262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34" name="Text Box 263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35" name="Text Box 264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36" name="Text Box 265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37" name="Text Box 266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38" name="Text Box 267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39" name="Text Box 268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40" name="Text Box 269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41" name="Text Box 270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42" name="Text Box 271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43" name="Text Box 272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44" name="Text Box 273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45" name="Text Box 274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46" name="Text Box 275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47" name="Text Box 276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48" name="Text Box 277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49" name="Text Box 278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50" name="Text Box 279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51" name="Text Box 280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52" name="Text Box 281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53" name="Text Box 282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54" name="Text Box 283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55" name="Text Box 284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56" name="Text Box 285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57" name="Text Box 286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58" name="Text Box 287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59" name="Text Box 288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60" name="Text Box 289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61" name="Text Box 290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62" name="Text Box 291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63" name="Text Box 292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64" name="Text Box 293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65" name="Text Box 294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66" name="Text Box 295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67" name="Text Box 296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68" name="Text Box 297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69" name="Text Box 298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70" name="Text Box 299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71" name="Text Box 300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72" name="Text Box 301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73" name="Text Box 302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74" name="Text Box 303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75" name="Text Box 304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76" name="Text Box 305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77" name="Text Box 306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78" name="Text Box 307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79" name="Text Box 308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80" name="Text Box 309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81" name="Text Box 310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82" name="Text Box 311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83" name="Text Box 312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84" name="Text Box 313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85" name="Text Box 314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86" name="Text Box 315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87" name="Text Box 316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88" name="Text Box 317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89" name="Text Box 318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90" name="Text Box 319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91" name="Text Box 320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92" name="Text Box 321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93" name="Text Box 322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94" name="Text Box 323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95" name="Text Box 324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96" name="Text Box 325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97" name="Text Box 326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98" name="Text Box 327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299" name="Text Box 328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00" name="Text Box 329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01" name="Text Box 330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02" name="Text Box 331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03" name="Text Box 332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04" name="Text Box 333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05" name="Text Box 334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06" name="Text Box 335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07" name="Text Box 336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08" name="Text Box 337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09" name="Text Box 338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10" name="Text Box 339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11" name="Text Box 340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12" name="Text Box 341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13" name="Text Box 342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14" name="Text Box 343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15" name="Text Box 344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16" name="Text Box 345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17" name="Text Box 346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18" name="Text Box 347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19" name="Text Box 348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20" name="Text Box 349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21" name="Text Box 350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22" name="Text Box 351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23" name="Text Box 352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24" name="Text Box 353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25" name="Text Box 354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26" name="Text Box 355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27" name="Text Box 356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28" name="Text Box 357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29" name="Text Box 358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30" name="Text Box 359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31" name="Text Box 360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32" name="Text Box 361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33" name="Text Box 362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34" name="Text Box 363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35" name="Text Box 364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36" name="Text Box 365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37" name="Text Box 366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38" name="Text Box 367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39" name="Text Box 368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40" name="Text Box 369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41" name="Text Box 370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42" name="Text Box 371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43" name="Text Box 372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44" name="Text Box 373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45" name="Text Box 374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46" name="Text Box 375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47" name="Text Box 376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48" name="Text Box 377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49" name="Text Box 378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50" name="Text Box 379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51" name="Text Box 380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52" name="Text Box 381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53" name="Text Box 382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54" name="Text Box 383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55" name="Text Box 384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56" name="Text Box 385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57" name="Text Box 386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58" name="Text Box 387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59" name="Text Box 388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60" name="Text Box 389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61" name="Text Box 390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62" name="Text Box 391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63" name="Text Box 392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64" name="Text Box 393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65" name="Text Box 394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66" name="Text Box 395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67" name="Text Box 396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68" name="Text Box 397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69" name="Text Box 398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70" name="Text Box 399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71" name="Text Box 400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72" name="Text Box 401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73" name="Text Box 402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74" name="Text Box 403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75" name="Text Box 404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76" name="Text Box 405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77" name="Text Box 406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78" name="Text Box 407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79" name="Text Box 408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80" name="Text Box 409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81" name="Text Box 410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82" name="Text Box 411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83" name="Text Box 412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84" name="Text Box 413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85" name="Text Box 414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86" name="Text Box 415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87" name="Text Box 416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88" name="Text Box 417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89" name="Text Box 418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90" name="Text Box 419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91" name="Text Box 420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92" name="Text Box 421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93" name="Text Box 422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94" name="Text Box 423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95" name="Text Box 424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96" name="Text Box 425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97" name="Text Box 426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98" name="Text Box 427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399" name="Text Box 428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00" name="Text Box 429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01" name="Text Box 430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02" name="Text Box 431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03" name="Text Box 432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04" name="Text Box 433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05" name="Text Box 434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06" name="Text Box 435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07" name="Text Box 436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08" name="Text Box 437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09" name="Text Box 438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10" name="Text Box 439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11" name="Text Box 440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12" name="Text Box 441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13" name="Text Box 442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14" name="Text Box 443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15" name="Text Box 444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16" name="Text Box 445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17" name="Text Box 446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18" name="Text Box 447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19" name="Text Box 448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20" name="Text Box 449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21" name="Text Box 450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22" name="Text Box 451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23" name="Text Box 452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24" name="Text Box 453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25" name="Text Box 454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26" name="Text Box 455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27" name="Text Box 456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28" name="Text Box 457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29" name="Text Box 458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30" name="Text Box 459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31" name="Text Box 460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32" name="Text Box 461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33" name="Text Box 462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34" name="Text Box 463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35" name="Text Box 464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36" name="Text Box 465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37" name="Text Box 466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38" name="Text Box 467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39" name="Text Box 468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40" name="Text Box 469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41" name="Text Box 470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42" name="Text Box 471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43" name="Text Box 472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44" name="Text Box 473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45" name="Text Box 474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46" name="Text Box 475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47" name="Text Box 476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48" name="Text Box 477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49" name="Text Box 478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50" name="Text Box 479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51" name="Text Box 480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52" name="Text Box 481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53" name="Text Box 482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54" name="Text Box 483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55" name="Text Box 484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56" name="Text Box 485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57" name="Text Box 486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58" name="Text Box 487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59" name="Text Box 488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60" name="Text Box 489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61" name="Text Box 490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62" name="Text Box 491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63" name="Text Box 492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64" name="Text Box 493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65" name="Text Box 494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66" name="Text Box 495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67" name="Text Box 496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68" name="Text Box 497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69" name="Text Box 498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70" name="Text Box 499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71" name="Text Box 500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72" name="Text Box 501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73" name="Text Box 502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74" name="Text Box 503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75" name="Text Box 504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76" name="Text Box 505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77" name="Text Box 506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78" name="Text Box 507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79" name="Text Box 508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80" name="Text Box 509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81" name="Text Box 510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82" name="Text Box 511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83" name="Text Box 512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84" name="Text Box 513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85" name="Text Box 514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86" name="Text Box 515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87" name="Text Box 516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88" name="Text Box 517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89" name="Text Box 518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90" name="Text Box 519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91" name="Text Box 520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92" name="Text Box 521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93" name="Text Box 522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94" name="Text Box 523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95" name="Text Box 524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96" name="Text Box 525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97" name="Text Box 526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98" name="Text Box 527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499" name="Text Box 528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00" name="Text Box 529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01" name="Text Box 530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02" name="Text Box 531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03" name="Text Box 532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04" name="Text Box 533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05" name="Text Box 534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06" name="Text Box 535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07" name="Text Box 536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08" name="Text Box 537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09" name="Text Box 538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10" name="Text Box 539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11" name="Text Box 540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12" name="Text Box 541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13" name="Text Box 542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14" name="Text Box 543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15" name="Text Box 544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16" name="Text Box 545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17" name="Text Box 546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18" name="Text Box 547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19" name="Text Box 548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20" name="Text Box 549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21" name="Text Box 550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22" name="Text Box 551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23" name="Text Box 552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24" name="Text Box 553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25" name="Text Box 554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26" name="Text Box 555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27" name="Text Box 556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28" name="Text Box 557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29" name="Text Box 558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30" name="Text Box 559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31" name="Text Box 560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32" name="Text Box 561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33" name="Text Box 562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34" name="Text Box 563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35" name="Text Box 564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36" name="Text Box 565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37" name="Text Box 566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38" name="Text Box 567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39" name="Text Box 568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40" name="Text Box 569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41" name="Text Box 570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42" name="Text Box 571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43" name="Text Box 572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44" name="Text Box 573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45" name="Text Box 574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46" name="Text Box 575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47" name="Text Box 576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48" name="Text Box 577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49" name="Text Box 578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50" name="Text Box 579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51" name="Text Box 580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52" name="Text Box 581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53" name="Text Box 582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54" name="Text Box 583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55" name="Text Box 584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56" name="Text Box 585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57" name="Text Box 586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58" name="Text Box 587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59" name="Text Box 588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60" name="Text Box 589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61" name="Text Box 590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62" name="Text Box 591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63" name="Text Box 592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64" name="Text Box 593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65" name="Text Box 594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66" name="Text Box 595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67" name="Text Box 596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68" name="Text Box 597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69" name="Text Box 598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70" name="Text Box 599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71" name="Text Box 600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72" name="Text Box 601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73" name="Text Box 602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74" name="Text Box 603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75" name="Text Box 604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106680</xdr:colOff>
      <xdr:row>5</xdr:row>
      <xdr:rowOff>38100</xdr:rowOff>
    </xdr:to>
    <xdr:sp macro="" textlink="">
      <xdr:nvSpPr>
        <xdr:cNvPr id="576" name="Text Box 605"/>
        <xdr:cNvSpPr txBox="1">
          <a:spLocks noChangeArrowheads="1"/>
        </xdr:cNvSpPr>
      </xdr:nvSpPr>
      <xdr:spPr>
        <a:xfrm>
          <a:off x="8458200" y="149542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99060</xdr:colOff>
      <xdr:row>7</xdr:row>
      <xdr:rowOff>45720</xdr:rowOff>
    </xdr:to>
    <xdr:sp macro="" textlink="">
      <xdr:nvSpPr>
        <xdr:cNvPr id="577" name="Text Box 570"/>
        <xdr:cNvSpPr txBox="1">
          <a:spLocks noChangeArrowheads="1"/>
        </xdr:cNvSpPr>
      </xdr:nvSpPr>
      <xdr:spPr>
        <a:xfrm>
          <a:off x="8105775" y="1895475"/>
          <a:ext cx="9906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99060</xdr:colOff>
      <xdr:row>7</xdr:row>
      <xdr:rowOff>45720</xdr:rowOff>
    </xdr:to>
    <xdr:sp macro="" textlink="">
      <xdr:nvSpPr>
        <xdr:cNvPr id="578" name="Text Box 571"/>
        <xdr:cNvSpPr txBox="1">
          <a:spLocks noChangeArrowheads="1"/>
        </xdr:cNvSpPr>
      </xdr:nvSpPr>
      <xdr:spPr>
        <a:xfrm>
          <a:off x="8105775" y="1895475"/>
          <a:ext cx="9906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99060</xdr:colOff>
      <xdr:row>7</xdr:row>
      <xdr:rowOff>45720</xdr:rowOff>
    </xdr:to>
    <xdr:sp macro="" textlink="">
      <xdr:nvSpPr>
        <xdr:cNvPr id="579" name="Text Box 572"/>
        <xdr:cNvSpPr txBox="1">
          <a:spLocks noChangeArrowheads="1"/>
        </xdr:cNvSpPr>
      </xdr:nvSpPr>
      <xdr:spPr>
        <a:xfrm>
          <a:off x="8105775" y="1895475"/>
          <a:ext cx="9906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0"/>
  <sheetViews>
    <sheetView view="pageLayout" topLeftCell="Y13" zoomScaleNormal="100" workbookViewId="0">
      <selection activeCell="C24" sqref="C24"/>
    </sheetView>
  </sheetViews>
  <sheetFormatPr defaultColWidth="9" defaultRowHeight="12.75"/>
  <cols>
    <col min="1" max="1" width="4.140625" style="284" customWidth="1"/>
    <col min="2" max="2" width="12.140625" style="284" customWidth="1"/>
    <col min="3" max="3" width="54.7109375" style="255" customWidth="1"/>
    <col min="4" max="4" width="5" style="276" customWidth="1"/>
    <col min="5" max="5" width="5" style="284" customWidth="1"/>
    <col min="6" max="6" width="4.5703125" style="284" customWidth="1"/>
    <col min="7" max="7" width="7.42578125" style="276" customWidth="1"/>
    <col min="8" max="9" width="4.7109375" style="276" customWidth="1"/>
    <col min="10" max="10" width="5.85546875" style="276" customWidth="1"/>
    <col min="11" max="11" width="5.140625" style="276" customWidth="1"/>
    <col min="12" max="14" width="4.7109375" style="276" customWidth="1"/>
    <col min="15" max="15" width="5.5703125" style="276" customWidth="1"/>
    <col min="16" max="17" width="4.7109375" style="276" customWidth="1"/>
    <col min="18" max="18" width="6.28515625" style="276" customWidth="1"/>
    <col min="19" max="19" width="5.28515625" style="276" customWidth="1"/>
    <col min="20" max="20" width="4.42578125" style="245" customWidth="1"/>
    <col min="21" max="21" width="4.85546875" style="245" customWidth="1"/>
    <col min="22" max="22" width="5.140625" style="245" customWidth="1"/>
    <col min="23" max="23" width="4.85546875" style="245" customWidth="1"/>
    <col min="24" max="24" width="6.5703125" style="288" customWidth="1"/>
    <col min="25" max="25" width="6.42578125" style="288" customWidth="1"/>
    <col min="26" max="26" width="4.5703125" style="245" customWidth="1"/>
    <col min="27" max="27" width="4.28515625" style="245" customWidth="1"/>
    <col min="28" max="28" width="5.140625" style="245" customWidth="1"/>
    <col min="29" max="29" width="5.28515625" style="245" customWidth="1"/>
    <col min="30" max="30" width="5.7109375" style="245" customWidth="1"/>
    <col min="31" max="31" width="5" style="245" customWidth="1"/>
    <col min="32" max="32" width="7.42578125" style="245" customWidth="1"/>
    <col min="33" max="33" width="7.140625" style="245" customWidth="1"/>
    <col min="34" max="108" width="9" style="245"/>
    <col min="109" max="109" width="4.140625" style="245" customWidth="1"/>
    <col min="110" max="110" width="12.140625" style="245" customWidth="1"/>
    <col min="111" max="111" width="26.5703125" style="245" customWidth="1"/>
    <col min="112" max="113" width="5" style="245" customWidth="1"/>
    <col min="114" max="114" width="4.5703125" style="245" customWidth="1"/>
    <col min="115" max="115" width="7.42578125" style="245" customWidth="1"/>
    <col min="116" max="116" width="7.28515625" style="245" customWidth="1"/>
    <col min="117" max="118" width="4.7109375" style="245" customWidth="1"/>
    <col min="119" max="119" width="7.7109375" style="245" customWidth="1"/>
    <col min="120" max="121" width="4.7109375" style="245" customWidth="1"/>
    <col min="122" max="122" width="5.7109375" style="245" customWidth="1"/>
    <col min="123" max="123" width="5.28515625" style="245" customWidth="1"/>
    <col min="124" max="129" width="4.7109375" style="245" customWidth="1"/>
    <col min="130" max="130" width="5.85546875" style="245" customWidth="1"/>
    <col min="131" max="131" width="7.140625" style="245" customWidth="1"/>
    <col min="132" max="139" width="4.7109375" style="245" customWidth="1"/>
    <col min="140" max="140" width="5.5703125" style="245" customWidth="1"/>
    <col min="141" max="142" width="4.7109375" style="245" customWidth="1"/>
    <col min="143" max="144" width="5.5703125" style="245" customWidth="1"/>
    <col min="145" max="145" width="4.7109375" style="245" customWidth="1"/>
    <col min="146" max="147" width="5.5703125" style="245" customWidth="1"/>
    <col min="148" max="149" width="4.7109375" style="245" customWidth="1"/>
    <col min="150" max="150" width="6.28515625" style="245" customWidth="1"/>
    <col min="151" max="151" width="6" style="245" customWidth="1"/>
    <col min="152" max="152" width="7.7109375" style="245" customWidth="1"/>
    <col min="153" max="153" width="6.7109375" style="245" customWidth="1"/>
    <col min="154" max="154" width="10.42578125" style="245" customWidth="1"/>
    <col min="155" max="155" width="9.5703125" style="245" customWidth="1"/>
    <col min="156" max="156" width="9.7109375" style="245" customWidth="1"/>
    <col min="157" max="157" width="8.28515625" style="245" customWidth="1"/>
    <col min="158" max="158" width="4.5703125" style="245" customWidth="1"/>
    <col min="159" max="159" width="7.5703125" style="245" customWidth="1"/>
    <col min="160" max="160" width="5.85546875" style="245" customWidth="1"/>
    <col min="161" max="161" width="6.140625" style="245" customWidth="1"/>
    <col min="162" max="162" width="6" style="245" customWidth="1"/>
    <col min="163" max="163" width="6.28515625" style="245" customWidth="1"/>
    <col min="164" max="164" width="8.28515625" style="245" customWidth="1"/>
    <col min="165" max="165" width="10.42578125" style="245" customWidth="1"/>
    <col min="166" max="364" width="9" style="245"/>
    <col min="365" max="365" width="4.140625" style="245" customWidth="1"/>
    <col min="366" max="366" width="12.140625" style="245" customWidth="1"/>
    <col min="367" max="367" width="26.5703125" style="245" customWidth="1"/>
    <col min="368" max="369" width="5" style="245" customWidth="1"/>
    <col min="370" max="370" width="4.5703125" style="245" customWidth="1"/>
    <col min="371" max="371" width="7.42578125" style="245" customWidth="1"/>
    <col min="372" max="372" width="7.28515625" style="245" customWidth="1"/>
    <col min="373" max="374" width="4.7109375" style="245" customWidth="1"/>
    <col min="375" max="375" width="7.7109375" style="245" customWidth="1"/>
    <col min="376" max="377" width="4.7109375" style="245" customWidth="1"/>
    <col min="378" max="378" width="5.7109375" style="245" customWidth="1"/>
    <col min="379" max="379" width="5.28515625" style="245" customWidth="1"/>
    <col min="380" max="385" width="4.7109375" style="245" customWidth="1"/>
    <col min="386" max="386" width="5.85546875" style="245" customWidth="1"/>
    <col min="387" max="387" width="7.140625" style="245" customWidth="1"/>
    <col min="388" max="395" width="4.7109375" style="245" customWidth="1"/>
    <col min="396" max="396" width="5.5703125" style="245" customWidth="1"/>
    <col min="397" max="398" width="4.7109375" style="245" customWidth="1"/>
    <col min="399" max="400" width="5.5703125" style="245" customWidth="1"/>
    <col min="401" max="401" width="4.7109375" style="245" customWidth="1"/>
    <col min="402" max="403" width="5.5703125" style="245" customWidth="1"/>
    <col min="404" max="405" width="4.7109375" style="245" customWidth="1"/>
    <col min="406" max="406" width="6.28515625" style="245" customWidth="1"/>
    <col min="407" max="407" width="6" style="245" customWidth="1"/>
    <col min="408" max="408" width="7.7109375" style="245" customWidth="1"/>
    <col min="409" max="409" width="6.7109375" style="245" customWidth="1"/>
    <col min="410" max="410" width="10.42578125" style="245" customWidth="1"/>
    <col min="411" max="411" width="9.5703125" style="245" customWidth="1"/>
    <col min="412" max="412" width="9.7109375" style="245" customWidth="1"/>
    <col min="413" max="413" width="8.28515625" style="245" customWidth="1"/>
    <col min="414" max="414" width="4.5703125" style="245" customWidth="1"/>
    <col min="415" max="415" width="7.5703125" style="245" customWidth="1"/>
    <col min="416" max="416" width="5.85546875" style="245" customWidth="1"/>
    <col min="417" max="417" width="6.140625" style="245" customWidth="1"/>
    <col min="418" max="418" width="6" style="245" customWidth="1"/>
    <col min="419" max="419" width="6.28515625" style="245" customWidth="1"/>
    <col min="420" max="420" width="8.28515625" style="245" customWidth="1"/>
    <col min="421" max="421" width="10.42578125" style="245" customWidth="1"/>
    <col min="422" max="620" width="9" style="245"/>
    <col min="621" max="621" width="4.140625" style="245" customWidth="1"/>
    <col min="622" max="622" width="12.140625" style="245" customWidth="1"/>
    <col min="623" max="623" width="26.5703125" style="245" customWidth="1"/>
    <col min="624" max="625" width="5" style="245" customWidth="1"/>
    <col min="626" max="626" width="4.5703125" style="245" customWidth="1"/>
    <col min="627" max="627" width="7.42578125" style="245" customWidth="1"/>
    <col min="628" max="628" width="7.28515625" style="245" customWidth="1"/>
    <col min="629" max="630" width="4.7109375" style="245" customWidth="1"/>
    <col min="631" max="631" width="7.7109375" style="245" customWidth="1"/>
    <col min="632" max="633" width="4.7109375" style="245" customWidth="1"/>
    <col min="634" max="634" width="5.7109375" style="245" customWidth="1"/>
    <col min="635" max="635" width="5.28515625" style="245" customWidth="1"/>
    <col min="636" max="641" width="4.7109375" style="245" customWidth="1"/>
    <col min="642" max="642" width="5.85546875" style="245" customWidth="1"/>
    <col min="643" max="643" width="7.140625" style="245" customWidth="1"/>
    <col min="644" max="651" width="4.7109375" style="245" customWidth="1"/>
    <col min="652" max="652" width="5.5703125" style="245" customWidth="1"/>
    <col min="653" max="654" width="4.7109375" style="245" customWidth="1"/>
    <col min="655" max="656" width="5.5703125" style="245" customWidth="1"/>
    <col min="657" max="657" width="4.7109375" style="245" customWidth="1"/>
    <col min="658" max="659" width="5.5703125" style="245" customWidth="1"/>
    <col min="660" max="661" width="4.7109375" style="245" customWidth="1"/>
    <col min="662" max="662" width="6.28515625" style="245" customWidth="1"/>
    <col min="663" max="663" width="6" style="245" customWidth="1"/>
    <col min="664" max="664" width="7.7109375" style="245" customWidth="1"/>
    <col min="665" max="665" width="6.7109375" style="245" customWidth="1"/>
    <col min="666" max="666" width="10.42578125" style="245" customWidth="1"/>
    <col min="667" max="667" width="9.5703125" style="245" customWidth="1"/>
    <col min="668" max="668" width="9.7109375" style="245" customWidth="1"/>
    <col min="669" max="669" width="8.28515625" style="245" customWidth="1"/>
    <col min="670" max="670" width="4.5703125" style="245" customWidth="1"/>
    <col min="671" max="671" width="7.5703125" style="245" customWidth="1"/>
    <col min="672" max="672" width="5.85546875" style="245" customWidth="1"/>
    <col min="673" max="673" width="6.140625" style="245" customWidth="1"/>
    <col min="674" max="674" width="6" style="245" customWidth="1"/>
    <col min="675" max="675" width="6.28515625" style="245" customWidth="1"/>
    <col min="676" max="676" width="8.28515625" style="245" customWidth="1"/>
    <col min="677" max="677" width="10.42578125" style="245" customWidth="1"/>
    <col min="678" max="876" width="9" style="245"/>
    <col min="877" max="877" width="4.140625" style="245" customWidth="1"/>
    <col min="878" max="878" width="12.140625" style="245" customWidth="1"/>
    <col min="879" max="879" width="26.5703125" style="245" customWidth="1"/>
    <col min="880" max="881" width="5" style="245" customWidth="1"/>
    <col min="882" max="882" width="4.5703125" style="245" customWidth="1"/>
    <col min="883" max="883" width="7.42578125" style="245" customWidth="1"/>
    <col min="884" max="884" width="7.28515625" style="245" customWidth="1"/>
    <col min="885" max="886" width="4.7109375" style="245" customWidth="1"/>
    <col min="887" max="887" width="7.7109375" style="245" customWidth="1"/>
    <col min="888" max="889" width="4.7109375" style="245" customWidth="1"/>
    <col min="890" max="890" width="5.7109375" style="245" customWidth="1"/>
    <col min="891" max="891" width="5.28515625" style="245" customWidth="1"/>
    <col min="892" max="897" width="4.7109375" style="245" customWidth="1"/>
    <col min="898" max="898" width="5.85546875" style="245" customWidth="1"/>
    <col min="899" max="899" width="7.140625" style="245" customWidth="1"/>
    <col min="900" max="907" width="4.7109375" style="245" customWidth="1"/>
    <col min="908" max="908" width="5.5703125" style="245" customWidth="1"/>
    <col min="909" max="910" width="4.7109375" style="245" customWidth="1"/>
    <col min="911" max="912" width="5.5703125" style="245" customWidth="1"/>
    <col min="913" max="913" width="4.7109375" style="245" customWidth="1"/>
    <col min="914" max="915" width="5.5703125" style="245" customWidth="1"/>
    <col min="916" max="917" width="4.7109375" style="245" customWidth="1"/>
    <col min="918" max="918" width="6.28515625" style="245" customWidth="1"/>
    <col min="919" max="919" width="6" style="245" customWidth="1"/>
    <col min="920" max="920" width="7.7109375" style="245" customWidth="1"/>
    <col min="921" max="921" width="6.7109375" style="245" customWidth="1"/>
    <col min="922" max="922" width="10.42578125" style="245" customWidth="1"/>
    <col min="923" max="923" width="9.5703125" style="245" customWidth="1"/>
    <col min="924" max="924" width="9.7109375" style="245" customWidth="1"/>
    <col min="925" max="925" width="8.28515625" style="245" customWidth="1"/>
    <col min="926" max="926" width="4.5703125" style="245" customWidth="1"/>
    <col min="927" max="927" width="7.5703125" style="245" customWidth="1"/>
    <col min="928" max="928" width="5.85546875" style="245" customWidth="1"/>
    <col min="929" max="929" width="6.140625" style="245" customWidth="1"/>
    <col min="930" max="930" width="6" style="245" customWidth="1"/>
    <col min="931" max="931" width="6.28515625" style="245" customWidth="1"/>
    <col min="932" max="932" width="8.28515625" style="245" customWidth="1"/>
    <col min="933" max="933" width="10.42578125" style="245" customWidth="1"/>
    <col min="934" max="1132" width="9" style="245"/>
    <col min="1133" max="1133" width="4.140625" style="245" customWidth="1"/>
    <col min="1134" max="1134" width="12.140625" style="245" customWidth="1"/>
    <col min="1135" max="1135" width="26.5703125" style="245" customWidth="1"/>
    <col min="1136" max="1137" width="5" style="245" customWidth="1"/>
    <col min="1138" max="1138" width="4.5703125" style="245" customWidth="1"/>
    <col min="1139" max="1139" width="7.42578125" style="245" customWidth="1"/>
    <col min="1140" max="1140" width="7.28515625" style="245" customWidth="1"/>
    <col min="1141" max="1142" width="4.7109375" style="245" customWidth="1"/>
    <col min="1143" max="1143" width="7.7109375" style="245" customWidth="1"/>
    <col min="1144" max="1145" width="4.7109375" style="245" customWidth="1"/>
    <col min="1146" max="1146" width="5.7109375" style="245" customWidth="1"/>
    <col min="1147" max="1147" width="5.28515625" style="245" customWidth="1"/>
    <col min="1148" max="1153" width="4.7109375" style="245" customWidth="1"/>
    <col min="1154" max="1154" width="5.85546875" style="245" customWidth="1"/>
    <col min="1155" max="1155" width="7.140625" style="245" customWidth="1"/>
    <col min="1156" max="1163" width="4.7109375" style="245" customWidth="1"/>
    <col min="1164" max="1164" width="5.5703125" style="245" customWidth="1"/>
    <col min="1165" max="1166" width="4.7109375" style="245" customWidth="1"/>
    <col min="1167" max="1168" width="5.5703125" style="245" customWidth="1"/>
    <col min="1169" max="1169" width="4.7109375" style="245" customWidth="1"/>
    <col min="1170" max="1171" width="5.5703125" style="245" customWidth="1"/>
    <col min="1172" max="1173" width="4.7109375" style="245" customWidth="1"/>
    <col min="1174" max="1174" width="6.28515625" style="245" customWidth="1"/>
    <col min="1175" max="1175" width="6" style="245" customWidth="1"/>
    <col min="1176" max="1176" width="7.7109375" style="245" customWidth="1"/>
    <col min="1177" max="1177" width="6.7109375" style="245" customWidth="1"/>
    <col min="1178" max="1178" width="10.42578125" style="245" customWidth="1"/>
    <col min="1179" max="1179" width="9.5703125" style="245" customWidth="1"/>
    <col min="1180" max="1180" width="9.7109375" style="245" customWidth="1"/>
    <col min="1181" max="1181" width="8.28515625" style="245" customWidth="1"/>
    <col min="1182" max="1182" width="4.5703125" style="245" customWidth="1"/>
    <col min="1183" max="1183" width="7.5703125" style="245" customWidth="1"/>
    <col min="1184" max="1184" width="5.85546875" style="245" customWidth="1"/>
    <col min="1185" max="1185" width="6.140625" style="245" customWidth="1"/>
    <col min="1186" max="1186" width="6" style="245" customWidth="1"/>
    <col min="1187" max="1187" width="6.28515625" style="245" customWidth="1"/>
    <col min="1188" max="1188" width="8.28515625" style="245" customWidth="1"/>
    <col min="1189" max="1189" width="10.42578125" style="245" customWidth="1"/>
    <col min="1190" max="1388" width="9" style="245"/>
    <col min="1389" max="1389" width="4.140625" style="245" customWidth="1"/>
    <col min="1390" max="1390" width="12.140625" style="245" customWidth="1"/>
    <col min="1391" max="1391" width="26.5703125" style="245" customWidth="1"/>
    <col min="1392" max="1393" width="5" style="245" customWidth="1"/>
    <col min="1394" max="1394" width="4.5703125" style="245" customWidth="1"/>
    <col min="1395" max="1395" width="7.42578125" style="245" customWidth="1"/>
    <col min="1396" max="1396" width="7.28515625" style="245" customWidth="1"/>
    <col min="1397" max="1398" width="4.7109375" style="245" customWidth="1"/>
    <col min="1399" max="1399" width="7.7109375" style="245" customWidth="1"/>
    <col min="1400" max="1401" width="4.7109375" style="245" customWidth="1"/>
    <col min="1402" max="1402" width="5.7109375" style="245" customWidth="1"/>
    <col min="1403" max="1403" width="5.28515625" style="245" customWidth="1"/>
    <col min="1404" max="1409" width="4.7109375" style="245" customWidth="1"/>
    <col min="1410" max="1410" width="5.85546875" style="245" customWidth="1"/>
    <col min="1411" max="1411" width="7.140625" style="245" customWidth="1"/>
    <col min="1412" max="1419" width="4.7109375" style="245" customWidth="1"/>
    <col min="1420" max="1420" width="5.5703125" style="245" customWidth="1"/>
    <col min="1421" max="1422" width="4.7109375" style="245" customWidth="1"/>
    <col min="1423" max="1424" width="5.5703125" style="245" customWidth="1"/>
    <col min="1425" max="1425" width="4.7109375" style="245" customWidth="1"/>
    <col min="1426" max="1427" width="5.5703125" style="245" customWidth="1"/>
    <col min="1428" max="1429" width="4.7109375" style="245" customWidth="1"/>
    <col min="1430" max="1430" width="6.28515625" style="245" customWidth="1"/>
    <col min="1431" max="1431" width="6" style="245" customWidth="1"/>
    <col min="1432" max="1432" width="7.7109375" style="245" customWidth="1"/>
    <col min="1433" max="1433" width="6.7109375" style="245" customWidth="1"/>
    <col min="1434" max="1434" width="10.42578125" style="245" customWidth="1"/>
    <col min="1435" max="1435" width="9.5703125" style="245" customWidth="1"/>
    <col min="1436" max="1436" width="9.7109375" style="245" customWidth="1"/>
    <col min="1437" max="1437" width="8.28515625" style="245" customWidth="1"/>
    <col min="1438" max="1438" width="4.5703125" style="245" customWidth="1"/>
    <col min="1439" max="1439" width="7.5703125" style="245" customWidth="1"/>
    <col min="1440" max="1440" width="5.85546875" style="245" customWidth="1"/>
    <col min="1441" max="1441" width="6.140625" style="245" customWidth="1"/>
    <col min="1442" max="1442" width="6" style="245" customWidth="1"/>
    <col min="1443" max="1443" width="6.28515625" style="245" customWidth="1"/>
    <col min="1444" max="1444" width="8.28515625" style="245" customWidth="1"/>
    <col min="1445" max="1445" width="10.42578125" style="245" customWidth="1"/>
    <col min="1446" max="1644" width="9" style="245"/>
    <col min="1645" max="1645" width="4.140625" style="245" customWidth="1"/>
    <col min="1646" max="1646" width="12.140625" style="245" customWidth="1"/>
    <col min="1647" max="1647" width="26.5703125" style="245" customWidth="1"/>
    <col min="1648" max="1649" width="5" style="245" customWidth="1"/>
    <col min="1650" max="1650" width="4.5703125" style="245" customWidth="1"/>
    <col min="1651" max="1651" width="7.42578125" style="245" customWidth="1"/>
    <col min="1652" max="1652" width="7.28515625" style="245" customWidth="1"/>
    <col min="1653" max="1654" width="4.7109375" style="245" customWidth="1"/>
    <col min="1655" max="1655" width="7.7109375" style="245" customWidth="1"/>
    <col min="1656" max="1657" width="4.7109375" style="245" customWidth="1"/>
    <col min="1658" max="1658" width="5.7109375" style="245" customWidth="1"/>
    <col min="1659" max="1659" width="5.28515625" style="245" customWidth="1"/>
    <col min="1660" max="1665" width="4.7109375" style="245" customWidth="1"/>
    <col min="1666" max="1666" width="5.85546875" style="245" customWidth="1"/>
    <col min="1667" max="1667" width="7.140625" style="245" customWidth="1"/>
    <col min="1668" max="1675" width="4.7109375" style="245" customWidth="1"/>
    <col min="1676" max="1676" width="5.5703125" style="245" customWidth="1"/>
    <col min="1677" max="1678" width="4.7109375" style="245" customWidth="1"/>
    <col min="1679" max="1680" width="5.5703125" style="245" customWidth="1"/>
    <col min="1681" max="1681" width="4.7109375" style="245" customWidth="1"/>
    <col min="1682" max="1683" width="5.5703125" style="245" customWidth="1"/>
    <col min="1684" max="1685" width="4.7109375" style="245" customWidth="1"/>
    <col min="1686" max="1686" width="6.28515625" style="245" customWidth="1"/>
    <col min="1687" max="1687" width="6" style="245" customWidth="1"/>
    <col min="1688" max="1688" width="7.7109375" style="245" customWidth="1"/>
    <col min="1689" max="1689" width="6.7109375" style="245" customWidth="1"/>
    <col min="1690" max="1690" width="10.42578125" style="245" customWidth="1"/>
    <col min="1691" max="1691" width="9.5703125" style="245" customWidth="1"/>
    <col min="1692" max="1692" width="9.7109375" style="245" customWidth="1"/>
    <col min="1693" max="1693" width="8.28515625" style="245" customWidth="1"/>
    <col min="1694" max="1694" width="4.5703125" style="245" customWidth="1"/>
    <col min="1695" max="1695" width="7.5703125" style="245" customWidth="1"/>
    <col min="1696" max="1696" width="5.85546875" style="245" customWidth="1"/>
    <col min="1697" max="1697" width="6.140625" style="245" customWidth="1"/>
    <col min="1698" max="1698" width="6" style="245" customWidth="1"/>
    <col min="1699" max="1699" width="6.28515625" style="245" customWidth="1"/>
    <col min="1700" max="1700" width="8.28515625" style="245" customWidth="1"/>
    <col min="1701" max="1701" width="10.42578125" style="245" customWidth="1"/>
    <col min="1702" max="1900" width="9" style="245"/>
    <col min="1901" max="1901" width="4.140625" style="245" customWidth="1"/>
    <col min="1902" max="1902" width="12.140625" style="245" customWidth="1"/>
    <col min="1903" max="1903" width="26.5703125" style="245" customWidth="1"/>
    <col min="1904" max="1905" width="5" style="245" customWidth="1"/>
    <col min="1906" max="1906" width="4.5703125" style="245" customWidth="1"/>
    <col min="1907" max="1907" width="7.42578125" style="245" customWidth="1"/>
    <col min="1908" max="1908" width="7.28515625" style="245" customWidth="1"/>
    <col min="1909" max="1910" width="4.7109375" style="245" customWidth="1"/>
    <col min="1911" max="1911" width="7.7109375" style="245" customWidth="1"/>
    <col min="1912" max="1913" width="4.7109375" style="245" customWidth="1"/>
    <col min="1914" max="1914" width="5.7109375" style="245" customWidth="1"/>
    <col min="1915" max="1915" width="5.28515625" style="245" customWidth="1"/>
    <col min="1916" max="1921" width="4.7109375" style="245" customWidth="1"/>
    <col min="1922" max="1922" width="5.85546875" style="245" customWidth="1"/>
    <col min="1923" max="1923" width="7.140625" style="245" customWidth="1"/>
    <col min="1924" max="1931" width="4.7109375" style="245" customWidth="1"/>
    <col min="1932" max="1932" width="5.5703125" style="245" customWidth="1"/>
    <col min="1933" max="1934" width="4.7109375" style="245" customWidth="1"/>
    <col min="1935" max="1936" width="5.5703125" style="245" customWidth="1"/>
    <col min="1937" max="1937" width="4.7109375" style="245" customWidth="1"/>
    <col min="1938" max="1939" width="5.5703125" style="245" customWidth="1"/>
    <col min="1940" max="1941" width="4.7109375" style="245" customWidth="1"/>
    <col min="1942" max="1942" width="6.28515625" style="245" customWidth="1"/>
    <col min="1943" max="1943" width="6" style="245" customWidth="1"/>
    <col min="1944" max="1944" width="7.7109375" style="245" customWidth="1"/>
    <col min="1945" max="1945" width="6.7109375" style="245" customWidth="1"/>
    <col min="1946" max="1946" width="10.42578125" style="245" customWidth="1"/>
    <col min="1947" max="1947" width="9.5703125" style="245" customWidth="1"/>
    <col min="1948" max="1948" width="9.7109375" style="245" customWidth="1"/>
    <col min="1949" max="1949" width="8.28515625" style="245" customWidth="1"/>
    <col min="1950" max="1950" width="4.5703125" style="245" customWidth="1"/>
    <col min="1951" max="1951" width="7.5703125" style="245" customWidth="1"/>
    <col min="1952" max="1952" width="5.85546875" style="245" customWidth="1"/>
    <col min="1953" max="1953" width="6.140625" style="245" customWidth="1"/>
    <col min="1954" max="1954" width="6" style="245" customWidth="1"/>
    <col min="1955" max="1955" width="6.28515625" style="245" customWidth="1"/>
    <col min="1956" max="1956" width="8.28515625" style="245" customWidth="1"/>
    <col min="1957" max="1957" width="10.42578125" style="245" customWidth="1"/>
    <col min="1958" max="2156" width="9" style="245"/>
    <col min="2157" max="2157" width="4.140625" style="245" customWidth="1"/>
    <col min="2158" max="2158" width="12.140625" style="245" customWidth="1"/>
    <col min="2159" max="2159" width="26.5703125" style="245" customWidth="1"/>
    <col min="2160" max="2161" width="5" style="245" customWidth="1"/>
    <col min="2162" max="2162" width="4.5703125" style="245" customWidth="1"/>
    <col min="2163" max="2163" width="7.42578125" style="245" customWidth="1"/>
    <col min="2164" max="2164" width="7.28515625" style="245" customWidth="1"/>
    <col min="2165" max="2166" width="4.7109375" style="245" customWidth="1"/>
    <col min="2167" max="2167" width="7.7109375" style="245" customWidth="1"/>
    <col min="2168" max="2169" width="4.7109375" style="245" customWidth="1"/>
    <col min="2170" max="2170" width="5.7109375" style="245" customWidth="1"/>
    <col min="2171" max="2171" width="5.28515625" style="245" customWidth="1"/>
    <col min="2172" max="2177" width="4.7109375" style="245" customWidth="1"/>
    <col min="2178" max="2178" width="5.85546875" style="245" customWidth="1"/>
    <col min="2179" max="2179" width="7.140625" style="245" customWidth="1"/>
    <col min="2180" max="2187" width="4.7109375" style="245" customWidth="1"/>
    <col min="2188" max="2188" width="5.5703125" style="245" customWidth="1"/>
    <col min="2189" max="2190" width="4.7109375" style="245" customWidth="1"/>
    <col min="2191" max="2192" width="5.5703125" style="245" customWidth="1"/>
    <col min="2193" max="2193" width="4.7109375" style="245" customWidth="1"/>
    <col min="2194" max="2195" width="5.5703125" style="245" customWidth="1"/>
    <col min="2196" max="2197" width="4.7109375" style="245" customWidth="1"/>
    <col min="2198" max="2198" width="6.28515625" style="245" customWidth="1"/>
    <col min="2199" max="2199" width="6" style="245" customWidth="1"/>
    <col min="2200" max="2200" width="7.7109375" style="245" customWidth="1"/>
    <col min="2201" max="2201" width="6.7109375" style="245" customWidth="1"/>
    <col min="2202" max="2202" width="10.42578125" style="245" customWidth="1"/>
    <col min="2203" max="2203" width="9.5703125" style="245" customWidth="1"/>
    <col min="2204" max="2204" width="9.7109375" style="245" customWidth="1"/>
    <col min="2205" max="2205" width="8.28515625" style="245" customWidth="1"/>
    <col min="2206" max="2206" width="4.5703125" style="245" customWidth="1"/>
    <col min="2207" max="2207" width="7.5703125" style="245" customWidth="1"/>
    <col min="2208" max="2208" width="5.85546875" style="245" customWidth="1"/>
    <col min="2209" max="2209" width="6.140625" style="245" customWidth="1"/>
    <col min="2210" max="2210" width="6" style="245" customWidth="1"/>
    <col min="2211" max="2211" width="6.28515625" style="245" customWidth="1"/>
    <col min="2212" max="2212" width="8.28515625" style="245" customWidth="1"/>
    <col min="2213" max="2213" width="10.42578125" style="245" customWidth="1"/>
    <col min="2214" max="2412" width="9" style="245"/>
    <col min="2413" max="2413" width="4.140625" style="245" customWidth="1"/>
    <col min="2414" max="2414" width="12.140625" style="245" customWidth="1"/>
    <col min="2415" max="2415" width="26.5703125" style="245" customWidth="1"/>
    <col min="2416" max="2417" width="5" style="245" customWidth="1"/>
    <col min="2418" max="2418" width="4.5703125" style="245" customWidth="1"/>
    <col min="2419" max="2419" width="7.42578125" style="245" customWidth="1"/>
    <col min="2420" max="2420" width="7.28515625" style="245" customWidth="1"/>
    <col min="2421" max="2422" width="4.7109375" style="245" customWidth="1"/>
    <col min="2423" max="2423" width="7.7109375" style="245" customWidth="1"/>
    <col min="2424" max="2425" width="4.7109375" style="245" customWidth="1"/>
    <col min="2426" max="2426" width="5.7109375" style="245" customWidth="1"/>
    <col min="2427" max="2427" width="5.28515625" style="245" customWidth="1"/>
    <col min="2428" max="2433" width="4.7109375" style="245" customWidth="1"/>
    <col min="2434" max="2434" width="5.85546875" style="245" customWidth="1"/>
    <col min="2435" max="2435" width="7.140625" style="245" customWidth="1"/>
    <col min="2436" max="2443" width="4.7109375" style="245" customWidth="1"/>
    <col min="2444" max="2444" width="5.5703125" style="245" customWidth="1"/>
    <col min="2445" max="2446" width="4.7109375" style="245" customWidth="1"/>
    <col min="2447" max="2448" width="5.5703125" style="245" customWidth="1"/>
    <col min="2449" max="2449" width="4.7109375" style="245" customWidth="1"/>
    <col min="2450" max="2451" width="5.5703125" style="245" customWidth="1"/>
    <col min="2452" max="2453" width="4.7109375" style="245" customWidth="1"/>
    <col min="2454" max="2454" width="6.28515625" style="245" customWidth="1"/>
    <col min="2455" max="2455" width="6" style="245" customWidth="1"/>
    <col min="2456" max="2456" width="7.7109375" style="245" customWidth="1"/>
    <col min="2457" max="2457" width="6.7109375" style="245" customWidth="1"/>
    <col min="2458" max="2458" width="10.42578125" style="245" customWidth="1"/>
    <col min="2459" max="2459" width="9.5703125" style="245" customWidth="1"/>
    <col min="2460" max="2460" width="9.7109375" style="245" customWidth="1"/>
    <col min="2461" max="2461" width="8.28515625" style="245" customWidth="1"/>
    <col min="2462" max="2462" width="4.5703125" style="245" customWidth="1"/>
    <col min="2463" max="2463" width="7.5703125" style="245" customWidth="1"/>
    <col min="2464" max="2464" width="5.85546875" style="245" customWidth="1"/>
    <col min="2465" max="2465" width="6.140625" style="245" customWidth="1"/>
    <col min="2466" max="2466" width="6" style="245" customWidth="1"/>
    <col min="2467" max="2467" width="6.28515625" style="245" customWidth="1"/>
    <col min="2468" max="2468" width="8.28515625" style="245" customWidth="1"/>
    <col min="2469" max="2469" width="10.42578125" style="245" customWidth="1"/>
    <col min="2470" max="2668" width="9" style="245"/>
    <col min="2669" max="2669" width="4.140625" style="245" customWidth="1"/>
    <col min="2670" max="2670" width="12.140625" style="245" customWidth="1"/>
    <col min="2671" max="2671" width="26.5703125" style="245" customWidth="1"/>
    <col min="2672" max="2673" width="5" style="245" customWidth="1"/>
    <col min="2674" max="2674" width="4.5703125" style="245" customWidth="1"/>
    <col min="2675" max="2675" width="7.42578125" style="245" customWidth="1"/>
    <col min="2676" max="2676" width="7.28515625" style="245" customWidth="1"/>
    <col min="2677" max="2678" width="4.7109375" style="245" customWidth="1"/>
    <col min="2679" max="2679" width="7.7109375" style="245" customWidth="1"/>
    <col min="2680" max="2681" width="4.7109375" style="245" customWidth="1"/>
    <col min="2682" max="2682" width="5.7109375" style="245" customWidth="1"/>
    <col min="2683" max="2683" width="5.28515625" style="245" customWidth="1"/>
    <col min="2684" max="2689" width="4.7109375" style="245" customWidth="1"/>
    <col min="2690" max="2690" width="5.85546875" style="245" customWidth="1"/>
    <col min="2691" max="2691" width="7.140625" style="245" customWidth="1"/>
    <col min="2692" max="2699" width="4.7109375" style="245" customWidth="1"/>
    <col min="2700" max="2700" width="5.5703125" style="245" customWidth="1"/>
    <col min="2701" max="2702" width="4.7109375" style="245" customWidth="1"/>
    <col min="2703" max="2704" width="5.5703125" style="245" customWidth="1"/>
    <col min="2705" max="2705" width="4.7109375" style="245" customWidth="1"/>
    <col min="2706" max="2707" width="5.5703125" style="245" customWidth="1"/>
    <col min="2708" max="2709" width="4.7109375" style="245" customWidth="1"/>
    <col min="2710" max="2710" width="6.28515625" style="245" customWidth="1"/>
    <col min="2711" max="2711" width="6" style="245" customWidth="1"/>
    <col min="2712" max="2712" width="7.7109375" style="245" customWidth="1"/>
    <col min="2713" max="2713" width="6.7109375" style="245" customWidth="1"/>
    <col min="2714" max="2714" width="10.42578125" style="245" customWidth="1"/>
    <col min="2715" max="2715" width="9.5703125" style="245" customWidth="1"/>
    <col min="2716" max="2716" width="9.7109375" style="245" customWidth="1"/>
    <col min="2717" max="2717" width="8.28515625" style="245" customWidth="1"/>
    <col min="2718" max="2718" width="4.5703125" style="245" customWidth="1"/>
    <col min="2719" max="2719" width="7.5703125" style="245" customWidth="1"/>
    <col min="2720" max="2720" width="5.85546875" style="245" customWidth="1"/>
    <col min="2721" max="2721" width="6.140625" style="245" customWidth="1"/>
    <col min="2722" max="2722" width="6" style="245" customWidth="1"/>
    <col min="2723" max="2723" width="6.28515625" style="245" customWidth="1"/>
    <col min="2724" max="2724" width="8.28515625" style="245" customWidth="1"/>
    <col min="2725" max="2725" width="10.42578125" style="245" customWidth="1"/>
    <col min="2726" max="2924" width="9" style="245"/>
    <col min="2925" max="2925" width="4.140625" style="245" customWidth="1"/>
    <col min="2926" max="2926" width="12.140625" style="245" customWidth="1"/>
    <col min="2927" max="2927" width="26.5703125" style="245" customWidth="1"/>
    <col min="2928" max="2929" width="5" style="245" customWidth="1"/>
    <col min="2930" max="2930" width="4.5703125" style="245" customWidth="1"/>
    <col min="2931" max="2931" width="7.42578125" style="245" customWidth="1"/>
    <col min="2932" max="2932" width="7.28515625" style="245" customWidth="1"/>
    <col min="2933" max="2934" width="4.7109375" style="245" customWidth="1"/>
    <col min="2935" max="2935" width="7.7109375" style="245" customWidth="1"/>
    <col min="2936" max="2937" width="4.7109375" style="245" customWidth="1"/>
    <col min="2938" max="2938" width="5.7109375" style="245" customWidth="1"/>
    <col min="2939" max="2939" width="5.28515625" style="245" customWidth="1"/>
    <col min="2940" max="2945" width="4.7109375" style="245" customWidth="1"/>
    <col min="2946" max="2946" width="5.85546875" style="245" customWidth="1"/>
    <col min="2947" max="2947" width="7.140625" style="245" customWidth="1"/>
    <col min="2948" max="2955" width="4.7109375" style="245" customWidth="1"/>
    <col min="2956" max="2956" width="5.5703125" style="245" customWidth="1"/>
    <col min="2957" max="2958" width="4.7109375" style="245" customWidth="1"/>
    <col min="2959" max="2960" width="5.5703125" style="245" customWidth="1"/>
    <col min="2961" max="2961" width="4.7109375" style="245" customWidth="1"/>
    <col min="2962" max="2963" width="5.5703125" style="245" customWidth="1"/>
    <col min="2964" max="2965" width="4.7109375" style="245" customWidth="1"/>
    <col min="2966" max="2966" width="6.28515625" style="245" customWidth="1"/>
    <col min="2967" max="2967" width="6" style="245" customWidth="1"/>
    <col min="2968" max="2968" width="7.7109375" style="245" customWidth="1"/>
    <col min="2969" max="2969" width="6.7109375" style="245" customWidth="1"/>
    <col min="2970" max="2970" width="10.42578125" style="245" customWidth="1"/>
    <col min="2971" max="2971" width="9.5703125" style="245" customWidth="1"/>
    <col min="2972" max="2972" width="9.7109375" style="245" customWidth="1"/>
    <col min="2973" max="2973" width="8.28515625" style="245" customWidth="1"/>
    <col min="2974" max="2974" width="4.5703125" style="245" customWidth="1"/>
    <col min="2975" max="2975" width="7.5703125" style="245" customWidth="1"/>
    <col min="2976" max="2976" width="5.85546875" style="245" customWidth="1"/>
    <col min="2977" max="2977" width="6.140625" style="245" customWidth="1"/>
    <col min="2978" max="2978" width="6" style="245" customWidth="1"/>
    <col min="2979" max="2979" width="6.28515625" style="245" customWidth="1"/>
    <col min="2980" max="2980" width="8.28515625" style="245" customWidth="1"/>
    <col min="2981" max="2981" width="10.42578125" style="245" customWidth="1"/>
    <col min="2982" max="3180" width="9" style="245"/>
    <col min="3181" max="3181" width="4.140625" style="245" customWidth="1"/>
    <col min="3182" max="3182" width="12.140625" style="245" customWidth="1"/>
    <col min="3183" max="3183" width="26.5703125" style="245" customWidth="1"/>
    <col min="3184" max="3185" width="5" style="245" customWidth="1"/>
    <col min="3186" max="3186" width="4.5703125" style="245" customWidth="1"/>
    <col min="3187" max="3187" width="7.42578125" style="245" customWidth="1"/>
    <col min="3188" max="3188" width="7.28515625" style="245" customWidth="1"/>
    <col min="3189" max="3190" width="4.7109375" style="245" customWidth="1"/>
    <col min="3191" max="3191" width="7.7109375" style="245" customWidth="1"/>
    <col min="3192" max="3193" width="4.7109375" style="245" customWidth="1"/>
    <col min="3194" max="3194" width="5.7109375" style="245" customWidth="1"/>
    <col min="3195" max="3195" width="5.28515625" style="245" customWidth="1"/>
    <col min="3196" max="3201" width="4.7109375" style="245" customWidth="1"/>
    <col min="3202" max="3202" width="5.85546875" style="245" customWidth="1"/>
    <col min="3203" max="3203" width="7.140625" style="245" customWidth="1"/>
    <col min="3204" max="3211" width="4.7109375" style="245" customWidth="1"/>
    <col min="3212" max="3212" width="5.5703125" style="245" customWidth="1"/>
    <col min="3213" max="3214" width="4.7109375" style="245" customWidth="1"/>
    <col min="3215" max="3216" width="5.5703125" style="245" customWidth="1"/>
    <col min="3217" max="3217" width="4.7109375" style="245" customWidth="1"/>
    <col min="3218" max="3219" width="5.5703125" style="245" customWidth="1"/>
    <col min="3220" max="3221" width="4.7109375" style="245" customWidth="1"/>
    <col min="3222" max="3222" width="6.28515625" style="245" customWidth="1"/>
    <col min="3223" max="3223" width="6" style="245" customWidth="1"/>
    <col min="3224" max="3224" width="7.7109375" style="245" customWidth="1"/>
    <col min="3225" max="3225" width="6.7109375" style="245" customWidth="1"/>
    <col min="3226" max="3226" width="10.42578125" style="245" customWidth="1"/>
    <col min="3227" max="3227" width="9.5703125" style="245" customWidth="1"/>
    <col min="3228" max="3228" width="9.7109375" style="245" customWidth="1"/>
    <col min="3229" max="3229" width="8.28515625" style="245" customWidth="1"/>
    <col min="3230" max="3230" width="4.5703125" style="245" customWidth="1"/>
    <col min="3231" max="3231" width="7.5703125" style="245" customWidth="1"/>
    <col min="3232" max="3232" width="5.85546875" style="245" customWidth="1"/>
    <col min="3233" max="3233" width="6.140625" style="245" customWidth="1"/>
    <col min="3234" max="3234" width="6" style="245" customWidth="1"/>
    <col min="3235" max="3235" width="6.28515625" style="245" customWidth="1"/>
    <col min="3236" max="3236" width="8.28515625" style="245" customWidth="1"/>
    <col min="3237" max="3237" width="10.42578125" style="245" customWidth="1"/>
    <col min="3238" max="3436" width="9" style="245"/>
    <col min="3437" max="3437" width="4.140625" style="245" customWidth="1"/>
    <col min="3438" max="3438" width="12.140625" style="245" customWidth="1"/>
    <col min="3439" max="3439" width="26.5703125" style="245" customWidth="1"/>
    <col min="3440" max="3441" width="5" style="245" customWidth="1"/>
    <col min="3442" max="3442" width="4.5703125" style="245" customWidth="1"/>
    <col min="3443" max="3443" width="7.42578125" style="245" customWidth="1"/>
    <col min="3444" max="3444" width="7.28515625" style="245" customWidth="1"/>
    <col min="3445" max="3446" width="4.7109375" style="245" customWidth="1"/>
    <col min="3447" max="3447" width="7.7109375" style="245" customWidth="1"/>
    <col min="3448" max="3449" width="4.7109375" style="245" customWidth="1"/>
    <col min="3450" max="3450" width="5.7109375" style="245" customWidth="1"/>
    <col min="3451" max="3451" width="5.28515625" style="245" customWidth="1"/>
    <col min="3452" max="3457" width="4.7109375" style="245" customWidth="1"/>
    <col min="3458" max="3458" width="5.85546875" style="245" customWidth="1"/>
    <col min="3459" max="3459" width="7.140625" style="245" customWidth="1"/>
    <col min="3460" max="3467" width="4.7109375" style="245" customWidth="1"/>
    <col min="3468" max="3468" width="5.5703125" style="245" customWidth="1"/>
    <col min="3469" max="3470" width="4.7109375" style="245" customWidth="1"/>
    <col min="3471" max="3472" width="5.5703125" style="245" customWidth="1"/>
    <col min="3473" max="3473" width="4.7109375" style="245" customWidth="1"/>
    <col min="3474" max="3475" width="5.5703125" style="245" customWidth="1"/>
    <col min="3476" max="3477" width="4.7109375" style="245" customWidth="1"/>
    <col min="3478" max="3478" width="6.28515625" style="245" customWidth="1"/>
    <col min="3479" max="3479" width="6" style="245" customWidth="1"/>
    <col min="3480" max="3480" width="7.7109375" style="245" customWidth="1"/>
    <col min="3481" max="3481" width="6.7109375" style="245" customWidth="1"/>
    <col min="3482" max="3482" width="10.42578125" style="245" customWidth="1"/>
    <col min="3483" max="3483" width="9.5703125" style="245" customWidth="1"/>
    <col min="3484" max="3484" width="9.7109375" style="245" customWidth="1"/>
    <col min="3485" max="3485" width="8.28515625" style="245" customWidth="1"/>
    <col min="3486" max="3486" width="4.5703125" style="245" customWidth="1"/>
    <col min="3487" max="3487" width="7.5703125" style="245" customWidth="1"/>
    <col min="3488" max="3488" width="5.85546875" style="245" customWidth="1"/>
    <col min="3489" max="3489" width="6.140625" style="245" customWidth="1"/>
    <col min="3490" max="3490" width="6" style="245" customWidth="1"/>
    <col min="3491" max="3491" width="6.28515625" style="245" customWidth="1"/>
    <col min="3492" max="3492" width="8.28515625" style="245" customWidth="1"/>
    <col min="3493" max="3493" width="10.42578125" style="245" customWidth="1"/>
    <col min="3494" max="3692" width="9" style="245"/>
    <col min="3693" max="3693" width="4.140625" style="245" customWidth="1"/>
    <col min="3694" max="3694" width="12.140625" style="245" customWidth="1"/>
    <col min="3695" max="3695" width="26.5703125" style="245" customWidth="1"/>
    <col min="3696" max="3697" width="5" style="245" customWidth="1"/>
    <col min="3698" max="3698" width="4.5703125" style="245" customWidth="1"/>
    <col min="3699" max="3699" width="7.42578125" style="245" customWidth="1"/>
    <col min="3700" max="3700" width="7.28515625" style="245" customWidth="1"/>
    <col min="3701" max="3702" width="4.7109375" style="245" customWidth="1"/>
    <col min="3703" max="3703" width="7.7109375" style="245" customWidth="1"/>
    <col min="3704" max="3705" width="4.7109375" style="245" customWidth="1"/>
    <col min="3706" max="3706" width="5.7109375" style="245" customWidth="1"/>
    <col min="3707" max="3707" width="5.28515625" style="245" customWidth="1"/>
    <col min="3708" max="3713" width="4.7109375" style="245" customWidth="1"/>
    <col min="3714" max="3714" width="5.85546875" style="245" customWidth="1"/>
    <col min="3715" max="3715" width="7.140625" style="245" customWidth="1"/>
    <col min="3716" max="3723" width="4.7109375" style="245" customWidth="1"/>
    <col min="3724" max="3724" width="5.5703125" style="245" customWidth="1"/>
    <col min="3725" max="3726" width="4.7109375" style="245" customWidth="1"/>
    <col min="3727" max="3728" width="5.5703125" style="245" customWidth="1"/>
    <col min="3729" max="3729" width="4.7109375" style="245" customWidth="1"/>
    <col min="3730" max="3731" width="5.5703125" style="245" customWidth="1"/>
    <col min="3732" max="3733" width="4.7109375" style="245" customWidth="1"/>
    <col min="3734" max="3734" width="6.28515625" style="245" customWidth="1"/>
    <col min="3735" max="3735" width="6" style="245" customWidth="1"/>
    <col min="3736" max="3736" width="7.7109375" style="245" customWidth="1"/>
    <col min="3737" max="3737" width="6.7109375" style="245" customWidth="1"/>
    <col min="3738" max="3738" width="10.42578125" style="245" customWidth="1"/>
    <col min="3739" max="3739" width="9.5703125" style="245" customWidth="1"/>
    <col min="3740" max="3740" width="9.7109375" style="245" customWidth="1"/>
    <col min="3741" max="3741" width="8.28515625" style="245" customWidth="1"/>
    <col min="3742" max="3742" width="4.5703125" style="245" customWidth="1"/>
    <col min="3743" max="3743" width="7.5703125" style="245" customWidth="1"/>
    <col min="3744" max="3744" width="5.85546875" style="245" customWidth="1"/>
    <col min="3745" max="3745" width="6.140625" style="245" customWidth="1"/>
    <col min="3746" max="3746" width="6" style="245" customWidth="1"/>
    <col min="3747" max="3747" width="6.28515625" style="245" customWidth="1"/>
    <col min="3748" max="3748" width="8.28515625" style="245" customWidth="1"/>
    <col min="3749" max="3749" width="10.42578125" style="245" customWidth="1"/>
    <col min="3750" max="3948" width="9" style="245"/>
    <col min="3949" max="3949" width="4.140625" style="245" customWidth="1"/>
    <col min="3950" max="3950" width="12.140625" style="245" customWidth="1"/>
    <col min="3951" max="3951" width="26.5703125" style="245" customWidth="1"/>
    <col min="3952" max="3953" width="5" style="245" customWidth="1"/>
    <col min="3954" max="3954" width="4.5703125" style="245" customWidth="1"/>
    <col min="3955" max="3955" width="7.42578125" style="245" customWidth="1"/>
    <col min="3956" max="3956" width="7.28515625" style="245" customWidth="1"/>
    <col min="3957" max="3958" width="4.7109375" style="245" customWidth="1"/>
    <col min="3959" max="3959" width="7.7109375" style="245" customWidth="1"/>
    <col min="3960" max="3961" width="4.7109375" style="245" customWidth="1"/>
    <col min="3962" max="3962" width="5.7109375" style="245" customWidth="1"/>
    <col min="3963" max="3963" width="5.28515625" style="245" customWidth="1"/>
    <col min="3964" max="3969" width="4.7109375" style="245" customWidth="1"/>
    <col min="3970" max="3970" width="5.85546875" style="245" customWidth="1"/>
    <col min="3971" max="3971" width="7.140625" style="245" customWidth="1"/>
    <col min="3972" max="3979" width="4.7109375" style="245" customWidth="1"/>
    <col min="3980" max="3980" width="5.5703125" style="245" customWidth="1"/>
    <col min="3981" max="3982" width="4.7109375" style="245" customWidth="1"/>
    <col min="3983" max="3984" width="5.5703125" style="245" customWidth="1"/>
    <col min="3985" max="3985" width="4.7109375" style="245" customWidth="1"/>
    <col min="3986" max="3987" width="5.5703125" style="245" customWidth="1"/>
    <col min="3988" max="3989" width="4.7109375" style="245" customWidth="1"/>
    <col min="3990" max="3990" width="6.28515625" style="245" customWidth="1"/>
    <col min="3991" max="3991" width="6" style="245" customWidth="1"/>
    <col min="3992" max="3992" width="7.7109375" style="245" customWidth="1"/>
    <col min="3993" max="3993" width="6.7109375" style="245" customWidth="1"/>
    <col min="3994" max="3994" width="10.42578125" style="245" customWidth="1"/>
    <col min="3995" max="3995" width="9.5703125" style="245" customWidth="1"/>
    <col min="3996" max="3996" width="9.7109375" style="245" customWidth="1"/>
    <col min="3997" max="3997" width="8.28515625" style="245" customWidth="1"/>
    <col min="3998" max="3998" width="4.5703125" style="245" customWidth="1"/>
    <col min="3999" max="3999" width="7.5703125" style="245" customWidth="1"/>
    <col min="4000" max="4000" width="5.85546875" style="245" customWidth="1"/>
    <col min="4001" max="4001" width="6.140625" style="245" customWidth="1"/>
    <col min="4002" max="4002" width="6" style="245" customWidth="1"/>
    <col min="4003" max="4003" width="6.28515625" style="245" customWidth="1"/>
    <col min="4004" max="4004" width="8.28515625" style="245" customWidth="1"/>
    <col min="4005" max="4005" width="10.42578125" style="245" customWidth="1"/>
    <col min="4006" max="4204" width="9" style="245"/>
    <col min="4205" max="4205" width="4.140625" style="245" customWidth="1"/>
    <col min="4206" max="4206" width="12.140625" style="245" customWidth="1"/>
    <col min="4207" max="4207" width="26.5703125" style="245" customWidth="1"/>
    <col min="4208" max="4209" width="5" style="245" customWidth="1"/>
    <col min="4210" max="4210" width="4.5703125" style="245" customWidth="1"/>
    <col min="4211" max="4211" width="7.42578125" style="245" customWidth="1"/>
    <col min="4212" max="4212" width="7.28515625" style="245" customWidth="1"/>
    <col min="4213" max="4214" width="4.7109375" style="245" customWidth="1"/>
    <col min="4215" max="4215" width="7.7109375" style="245" customWidth="1"/>
    <col min="4216" max="4217" width="4.7109375" style="245" customWidth="1"/>
    <col min="4218" max="4218" width="5.7109375" style="245" customWidth="1"/>
    <col min="4219" max="4219" width="5.28515625" style="245" customWidth="1"/>
    <col min="4220" max="4225" width="4.7109375" style="245" customWidth="1"/>
    <col min="4226" max="4226" width="5.85546875" style="245" customWidth="1"/>
    <col min="4227" max="4227" width="7.140625" style="245" customWidth="1"/>
    <col min="4228" max="4235" width="4.7109375" style="245" customWidth="1"/>
    <col min="4236" max="4236" width="5.5703125" style="245" customWidth="1"/>
    <col min="4237" max="4238" width="4.7109375" style="245" customWidth="1"/>
    <col min="4239" max="4240" width="5.5703125" style="245" customWidth="1"/>
    <col min="4241" max="4241" width="4.7109375" style="245" customWidth="1"/>
    <col min="4242" max="4243" width="5.5703125" style="245" customWidth="1"/>
    <col min="4244" max="4245" width="4.7109375" style="245" customWidth="1"/>
    <col min="4246" max="4246" width="6.28515625" style="245" customWidth="1"/>
    <col min="4247" max="4247" width="6" style="245" customWidth="1"/>
    <col min="4248" max="4248" width="7.7109375" style="245" customWidth="1"/>
    <col min="4249" max="4249" width="6.7109375" style="245" customWidth="1"/>
    <col min="4250" max="4250" width="10.42578125" style="245" customWidth="1"/>
    <col min="4251" max="4251" width="9.5703125" style="245" customWidth="1"/>
    <col min="4252" max="4252" width="9.7109375" style="245" customWidth="1"/>
    <col min="4253" max="4253" width="8.28515625" style="245" customWidth="1"/>
    <col min="4254" max="4254" width="4.5703125" style="245" customWidth="1"/>
    <col min="4255" max="4255" width="7.5703125" style="245" customWidth="1"/>
    <col min="4256" max="4256" width="5.85546875" style="245" customWidth="1"/>
    <col min="4257" max="4257" width="6.140625" style="245" customWidth="1"/>
    <col min="4258" max="4258" width="6" style="245" customWidth="1"/>
    <col min="4259" max="4259" width="6.28515625" style="245" customWidth="1"/>
    <col min="4260" max="4260" width="8.28515625" style="245" customWidth="1"/>
    <col min="4261" max="4261" width="10.42578125" style="245" customWidth="1"/>
    <col min="4262" max="4460" width="9" style="245"/>
    <col min="4461" max="4461" width="4.140625" style="245" customWidth="1"/>
    <col min="4462" max="4462" width="12.140625" style="245" customWidth="1"/>
    <col min="4463" max="4463" width="26.5703125" style="245" customWidth="1"/>
    <col min="4464" max="4465" width="5" style="245" customWidth="1"/>
    <col min="4466" max="4466" width="4.5703125" style="245" customWidth="1"/>
    <col min="4467" max="4467" width="7.42578125" style="245" customWidth="1"/>
    <col min="4468" max="4468" width="7.28515625" style="245" customWidth="1"/>
    <col min="4469" max="4470" width="4.7109375" style="245" customWidth="1"/>
    <col min="4471" max="4471" width="7.7109375" style="245" customWidth="1"/>
    <col min="4472" max="4473" width="4.7109375" style="245" customWidth="1"/>
    <col min="4474" max="4474" width="5.7109375" style="245" customWidth="1"/>
    <col min="4475" max="4475" width="5.28515625" style="245" customWidth="1"/>
    <col min="4476" max="4481" width="4.7109375" style="245" customWidth="1"/>
    <col min="4482" max="4482" width="5.85546875" style="245" customWidth="1"/>
    <col min="4483" max="4483" width="7.140625" style="245" customWidth="1"/>
    <col min="4484" max="4491" width="4.7109375" style="245" customWidth="1"/>
    <col min="4492" max="4492" width="5.5703125" style="245" customWidth="1"/>
    <col min="4493" max="4494" width="4.7109375" style="245" customWidth="1"/>
    <col min="4495" max="4496" width="5.5703125" style="245" customWidth="1"/>
    <col min="4497" max="4497" width="4.7109375" style="245" customWidth="1"/>
    <col min="4498" max="4499" width="5.5703125" style="245" customWidth="1"/>
    <col min="4500" max="4501" width="4.7109375" style="245" customWidth="1"/>
    <col min="4502" max="4502" width="6.28515625" style="245" customWidth="1"/>
    <col min="4503" max="4503" width="6" style="245" customWidth="1"/>
    <col min="4504" max="4504" width="7.7109375" style="245" customWidth="1"/>
    <col min="4505" max="4505" width="6.7109375" style="245" customWidth="1"/>
    <col min="4506" max="4506" width="10.42578125" style="245" customWidth="1"/>
    <col min="4507" max="4507" width="9.5703125" style="245" customWidth="1"/>
    <col min="4508" max="4508" width="9.7109375" style="245" customWidth="1"/>
    <col min="4509" max="4509" width="8.28515625" style="245" customWidth="1"/>
    <col min="4510" max="4510" width="4.5703125" style="245" customWidth="1"/>
    <col min="4511" max="4511" width="7.5703125" style="245" customWidth="1"/>
    <col min="4512" max="4512" width="5.85546875" style="245" customWidth="1"/>
    <col min="4513" max="4513" width="6.140625" style="245" customWidth="1"/>
    <col min="4514" max="4514" width="6" style="245" customWidth="1"/>
    <col min="4515" max="4515" width="6.28515625" style="245" customWidth="1"/>
    <col min="4516" max="4516" width="8.28515625" style="245" customWidth="1"/>
    <col min="4517" max="4517" width="10.42578125" style="245" customWidth="1"/>
    <col min="4518" max="4716" width="9" style="245"/>
    <col min="4717" max="4717" width="4.140625" style="245" customWidth="1"/>
    <col min="4718" max="4718" width="12.140625" style="245" customWidth="1"/>
    <col min="4719" max="4719" width="26.5703125" style="245" customWidth="1"/>
    <col min="4720" max="4721" width="5" style="245" customWidth="1"/>
    <col min="4722" max="4722" width="4.5703125" style="245" customWidth="1"/>
    <col min="4723" max="4723" width="7.42578125" style="245" customWidth="1"/>
    <col min="4724" max="4724" width="7.28515625" style="245" customWidth="1"/>
    <col min="4725" max="4726" width="4.7109375" style="245" customWidth="1"/>
    <col min="4727" max="4727" width="7.7109375" style="245" customWidth="1"/>
    <col min="4728" max="4729" width="4.7109375" style="245" customWidth="1"/>
    <col min="4730" max="4730" width="5.7109375" style="245" customWidth="1"/>
    <col min="4731" max="4731" width="5.28515625" style="245" customWidth="1"/>
    <col min="4732" max="4737" width="4.7109375" style="245" customWidth="1"/>
    <col min="4738" max="4738" width="5.85546875" style="245" customWidth="1"/>
    <col min="4739" max="4739" width="7.140625" style="245" customWidth="1"/>
    <col min="4740" max="4747" width="4.7109375" style="245" customWidth="1"/>
    <col min="4748" max="4748" width="5.5703125" style="245" customWidth="1"/>
    <col min="4749" max="4750" width="4.7109375" style="245" customWidth="1"/>
    <col min="4751" max="4752" width="5.5703125" style="245" customWidth="1"/>
    <col min="4753" max="4753" width="4.7109375" style="245" customWidth="1"/>
    <col min="4754" max="4755" width="5.5703125" style="245" customWidth="1"/>
    <col min="4756" max="4757" width="4.7109375" style="245" customWidth="1"/>
    <col min="4758" max="4758" width="6.28515625" style="245" customWidth="1"/>
    <col min="4759" max="4759" width="6" style="245" customWidth="1"/>
    <col min="4760" max="4760" width="7.7109375" style="245" customWidth="1"/>
    <col min="4761" max="4761" width="6.7109375" style="245" customWidth="1"/>
    <col min="4762" max="4762" width="10.42578125" style="245" customWidth="1"/>
    <col min="4763" max="4763" width="9.5703125" style="245" customWidth="1"/>
    <col min="4764" max="4764" width="9.7109375" style="245" customWidth="1"/>
    <col min="4765" max="4765" width="8.28515625" style="245" customWidth="1"/>
    <col min="4766" max="4766" width="4.5703125" style="245" customWidth="1"/>
    <col min="4767" max="4767" width="7.5703125" style="245" customWidth="1"/>
    <col min="4768" max="4768" width="5.85546875" style="245" customWidth="1"/>
    <col min="4769" max="4769" width="6.140625" style="245" customWidth="1"/>
    <col min="4770" max="4770" width="6" style="245" customWidth="1"/>
    <col min="4771" max="4771" width="6.28515625" style="245" customWidth="1"/>
    <col min="4772" max="4772" width="8.28515625" style="245" customWidth="1"/>
    <col min="4773" max="4773" width="10.42578125" style="245" customWidth="1"/>
    <col min="4774" max="4972" width="9" style="245"/>
    <col min="4973" max="4973" width="4.140625" style="245" customWidth="1"/>
    <col min="4974" max="4974" width="12.140625" style="245" customWidth="1"/>
    <col min="4975" max="4975" width="26.5703125" style="245" customWidth="1"/>
    <col min="4976" max="4977" width="5" style="245" customWidth="1"/>
    <col min="4978" max="4978" width="4.5703125" style="245" customWidth="1"/>
    <col min="4979" max="4979" width="7.42578125" style="245" customWidth="1"/>
    <col min="4980" max="4980" width="7.28515625" style="245" customWidth="1"/>
    <col min="4981" max="4982" width="4.7109375" style="245" customWidth="1"/>
    <col min="4983" max="4983" width="7.7109375" style="245" customWidth="1"/>
    <col min="4984" max="4985" width="4.7109375" style="245" customWidth="1"/>
    <col min="4986" max="4986" width="5.7109375" style="245" customWidth="1"/>
    <col min="4987" max="4987" width="5.28515625" style="245" customWidth="1"/>
    <col min="4988" max="4993" width="4.7109375" style="245" customWidth="1"/>
    <col min="4994" max="4994" width="5.85546875" style="245" customWidth="1"/>
    <col min="4995" max="4995" width="7.140625" style="245" customWidth="1"/>
    <col min="4996" max="5003" width="4.7109375" style="245" customWidth="1"/>
    <col min="5004" max="5004" width="5.5703125" style="245" customWidth="1"/>
    <col min="5005" max="5006" width="4.7109375" style="245" customWidth="1"/>
    <col min="5007" max="5008" width="5.5703125" style="245" customWidth="1"/>
    <col min="5009" max="5009" width="4.7109375" style="245" customWidth="1"/>
    <col min="5010" max="5011" width="5.5703125" style="245" customWidth="1"/>
    <col min="5012" max="5013" width="4.7109375" style="245" customWidth="1"/>
    <col min="5014" max="5014" width="6.28515625" style="245" customWidth="1"/>
    <col min="5015" max="5015" width="6" style="245" customWidth="1"/>
    <col min="5016" max="5016" width="7.7109375" style="245" customWidth="1"/>
    <col min="5017" max="5017" width="6.7109375" style="245" customWidth="1"/>
    <col min="5018" max="5018" width="10.42578125" style="245" customWidth="1"/>
    <col min="5019" max="5019" width="9.5703125" style="245" customWidth="1"/>
    <col min="5020" max="5020" width="9.7109375" style="245" customWidth="1"/>
    <col min="5021" max="5021" width="8.28515625" style="245" customWidth="1"/>
    <col min="5022" max="5022" width="4.5703125" style="245" customWidth="1"/>
    <col min="5023" max="5023" width="7.5703125" style="245" customWidth="1"/>
    <col min="5024" max="5024" width="5.85546875" style="245" customWidth="1"/>
    <col min="5025" max="5025" width="6.140625" style="245" customWidth="1"/>
    <col min="5026" max="5026" width="6" style="245" customWidth="1"/>
    <col min="5027" max="5027" width="6.28515625" style="245" customWidth="1"/>
    <col min="5028" max="5028" width="8.28515625" style="245" customWidth="1"/>
    <col min="5029" max="5029" width="10.42578125" style="245" customWidth="1"/>
    <col min="5030" max="5228" width="9" style="245"/>
    <col min="5229" max="5229" width="4.140625" style="245" customWidth="1"/>
    <col min="5230" max="5230" width="12.140625" style="245" customWidth="1"/>
    <col min="5231" max="5231" width="26.5703125" style="245" customWidth="1"/>
    <col min="5232" max="5233" width="5" style="245" customWidth="1"/>
    <col min="5234" max="5234" width="4.5703125" style="245" customWidth="1"/>
    <col min="5235" max="5235" width="7.42578125" style="245" customWidth="1"/>
    <col min="5236" max="5236" width="7.28515625" style="245" customWidth="1"/>
    <col min="5237" max="5238" width="4.7109375" style="245" customWidth="1"/>
    <col min="5239" max="5239" width="7.7109375" style="245" customWidth="1"/>
    <col min="5240" max="5241" width="4.7109375" style="245" customWidth="1"/>
    <col min="5242" max="5242" width="5.7109375" style="245" customWidth="1"/>
    <col min="5243" max="5243" width="5.28515625" style="245" customWidth="1"/>
    <col min="5244" max="5249" width="4.7109375" style="245" customWidth="1"/>
    <col min="5250" max="5250" width="5.85546875" style="245" customWidth="1"/>
    <col min="5251" max="5251" width="7.140625" style="245" customWidth="1"/>
    <col min="5252" max="5259" width="4.7109375" style="245" customWidth="1"/>
    <col min="5260" max="5260" width="5.5703125" style="245" customWidth="1"/>
    <col min="5261" max="5262" width="4.7109375" style="245" customWidth="1"/>
    <col min="5263" max="5264" width="5.5703125" style="245" customWidth="1"/>
    <col min="5265" max="5265" width="4.7109375" style="245" customWidth="1"/>
    <col min="5266" max="5267" width="5.5703125" style="245" customWidth="1"/>
    <col min="5268" max="5269" width="4.7109375" style="245" customWidth="1"/>
    <col min="5270" max="5270" width="6.28515625" style="245" customWidth="1"/>
    <col min="5271" max="5271" width="6" style="245" customWidth="1"/>
    <col min="5272" max="5272" width="7.7109375" style="245" customWidth="1"/>
    <col min="5273" max="5273" width="6.7109375" style="245" customWidth="1"/>
    <col min="5274" max="5274" width="10.42578125" style="245" customWidth="1"/>
    <col min="5275" max="5275" width="9.5703125" style="245" customWidth="1"/>
    <col min="5276" max="5276" width="9.7109375" style="245" customWidth="1"/>
    <col min="5277" max="5277" width="8.28515625" style="245" customWidth="1"/>
    <col min="5278" max="5278" width="4.5703125" style="245" customWidth="1"/>
    <col min="5279" max="5279" width="7.5703125" style="245" customWidth="1"/>
    <col min="5280" max="5280" width="5.85546875" style="245" customWidth="1"/>
    <col min="5281" max="5281" width="6.140625" style="245" customWidth="1"/>
    <col min="5282" max="5282" width="6" style="245" customWidth="1"/>
    <col min="5283" max="5283" width="6.28515625" style="245" customWidth="1"/>
    <col min="5284" max="5284" width="8.28515625" style="245" customWidth="1"/>
    <col min="5285" max="5285" width="10.42578125" style="245" customWidth="1"/>
    <col min="5286" max="5484" width="9" style="245"/>
    <col min="5485" max="5485" width="4.140625" style="245" customWidth="1"/>
    <col min="5486" max="5486" width="12.140625" style="245" customWidth="1"/>
    <col min="5487" max="5487" width="26.5703125" style="245" customWidth="1"/>
    <col min="5488" max="5489" width="5" style="245" customWidth="1"/>
    <col min="5490" max="5490" width="4.5703125" style="245" customWidth="1"/>
    <col min="5491" max="5491" width="7.42578125" style="245" customWidth="1"/>
    <col min="5492" max="5492" width="7.28515625" style="245" customWidth="1"/>
    <col min="5493" max="5494" width="4.7109375" style="245" customWidth="1"/>
    <col min="5495" max="5495" width="7.7109375" style="245" customWidth="1"/>
    <col min="5496" max="5497" width="4.7109375" style="245" customWidth="1"/>
    <col min="5498" max="5498" width="5.7109375" style="245" customWidth="1"/>
    <col min="5499" max="5499" width="5.28515625" style="245" customWidth="1"/>
    <col min="5500" max="5505" width="4.7109375" style="245" customWidth="1"/>
    <col min="5506" max="5506" width="5.85546875" style="245" customWidth="1"/>
    <col min="5507" max="5507" width="7.140625" style="245" customWidth="1"/>
    <col min="5508" max="5515" width="4.7109375" style="245" customWidth="1"/>
    <col min="5516" max="5516" width="5.5703125" style="245" customWidth="1"/>
    <col min="5517" max="5518" width="4.7109375" style="245" customWidth="1"/>
    <col min="5519" max="5520" width="5.5703125" style="245" customWidth="1"/>
    <col min="5521" max="5521" width="4.7109375" style="245" customWidth="1"/>
    <col min="5522" max="5523" width="5.5703125" style="245" customWidth="1"/>
    <col min="5524" max="5525" width="4.7109375" style="245" customWidth="1"/>
    <col min="5526" max="5526" width="6.28515625" style="245" customWidth="1"/>
    <col min="5527" max="5527" width="6" style="245" customWidth="1"/>
    <col min="5528" max="5528" width="7.7109375" style="245" customWidth="1"/>
    <col min="5529" max="5529" width="6.7109375" style="245" customWidth="1"/>
    <col min="5530" max="5530" width="10.42578125" style="245" customWidth="1"/>
    <col min="5531" max="5531" width="9.5703125" style="245" customWidth="1"/>
    <col min="5532" max="5532" width="9.7109375" style="245" customWidth="1"/>
    <col min="5533" max="5533" width="8.28515625" style="245" customWidth="1"/>
    <col min="5534" max="5534" width="4.5703125" style="245" customWidth="1"/>
    <col min="5535" max="5535" width="7.5703125" style="245" customWidth="1"/>
    <col min="5536" max="5536" width="5.85546875" style="245" customWidth="1"/>
    <col min="5537" max="5537" width="6.140625" style="245" customWidth="1"/>
    <col min="5538" max="5538" width="6" style="245" customWidth="1"/>
    <col min="5539" max="5539" width="6.28515625" style="245" customWidth="1"/>
    <col min="5540" max="5540" width="8.28515625" style="245" customWidth="1"/>
    <col min="5541" max="5541" width="10.42578125" style="245" customWidth="1"/>
    <col min="5542" max="5740" width="9" style="245"/>
    <col min="5741" max="5741" width="4.140625" style="245" customWidth="1"/>
    <col min="5742" max="5742" width="12.140625" style="245" customWidth="1"/>
    <col min="5743" max="5743" width="26.5703125" style="245" customWidth="1"/>
    <col min="5744" max="5745" width="5" style="245" customWidth="1"/>
    <col min="5746" max="5746" width="4.5703125" style="245" customWidth="1"/>
    <col min="5747" max="5747" width="7.42578125" style="245" customWidth="1"/>
    <col min="5748" max="5748" width="7.28515625" style="245" customWidth="1"/>
    <col min="5749" max="5750" width="4.7109375" style="245" customWidth="1"/>
    <col min="5751" max="5751" width="7.7109375" style="245" customWidth="1"/>
    <col min="5752" max="5753" width="4.7109375" style="245" customWidth="1"/>
    <col min="5754" max="5754" width="5.7109375" style="245" customWidth="1"/>
    <col min="5755" max="5755" width="5.28515625" style="245" customWidth="1"/>
    <col min="5756" max="5761" width="4.7109375" style="245" customWidth="1"/>
    <col min="5762" max="5762" width="5.85546875" style="245" customWidth="1"/>
    <col min="5763" max="5763" width="7.140625" style="245" customWidth="1"/>
    <col min="5764" max="5771" width="4.7109375" style="245" customWidth="1"/>
    <col min="5772" max="5772" width="5.5703125" style="245" customWidth="1"/>
    <col min="5773" max="5774" width="4.7109375" style="245" customWidth="1"/>
    <col min="5775" max="5776" width="5.5703125" style="245" customWidth="1"/>
    <col min="5777" max="5777" width="4.7109375" style="245" customWidth="1"/>
    <col min="5778" max="5779" width="5.5703125" style="245" customWidth="1"/>
    <col min="5780" max="5781" width="4.7109375" style="245" customWidth="1"/>
    <col min="5782" max="5782" width="6.28515625" style="245" customWidth="1"/>
    <col min="5783" max="5783" width="6" style="245" customWidth="1"/>
    <col min="5784" max="5784" width="7.7109375" style="245" customWidth="1"/>
    <col min="5785" max="5785" width="6.7109375" style="245" customWidth="1"/>
    <col min="5786" max="5786" width="10.42578125" style="245" customWidth="1"/>
    <col min="5787" max="5787" width="9.5703125" style="245" customWidth="1"/>
    <col min="5788" max="5788" width="9.7109375" style="245" customWidth="1"/>
    <col min="5789" max="5789" width="8.28515625" style="245" customWidth="1"/>
    <col min="5790" max="5790" width="4.5703125" style="245" customWidth="1"/>
    <col min="5791" max="5791" width="7.5703125" style="245" customWidth="1"/>
    <col min="5792" max="5792" width="5.85546875" style="245" customWidth="1"/>
    <col min="5793" max="5793" width="6.140625" style="245" customWidth="1"/>
    <col min="5794" max="5794" width="6" style="245" customWidth="1"/>
    <col min="5795" max="5795" width="6.28515625" style="245" customWidth="1"/>
    <col min="5796" max="5796" width="8.28515625" style="245" customWidth="1"/>
    <col min="5797" max="5797" width="10.42578125" style="245" customWidth="1"/>
    <col min="5798" max="5996" width="9" style="245"/>
    <col min="5997" max="5997" width="4.140625" style="245" customWidth="1"/>
    <col min="5998" max="5998" width="12.140625" style="245" customWidth="1"/>
    <col min="5999" max="5999" width="26.5703125" style="245" customWidth="1"/>
    <col min="6000" max="6001" width="5" style="245" customWidth="1"/>
    <col min="6002" max="6002" width="4.5703125" style="245" customWidth="1"/>
    <col min="6003" max="6003" width="7.42578125" style="245" customWidth="1"/>
    <col min="6004" max="6004" width="7.28515625" style="245" customWidth="1"/>
    <col min="6005" max="6006" width="4.7109375" style="245" customWidth="1"/>
    <col min="6007" max="6007" width="7.7109375" style="245" customWidth="1"/>
    <col min="6008" max="6009" width="4.7109375" style="245" customWidth="1"/>
    <col min="6010" max="6010" width="5.7109375" style="245" customWidth="1"/>
    <col min="6011" max="6011" width="5.28515625" style="245" customWidth="1"/>
    <col min="6012" max="6017" width="4.7109375" style="245" customWidth="1"/>
    <col min="6018" max="6018" width="5.85546875" style="245" customWidth="1"/>
    <col min="6019" max="6019" width="7.140625" style="245" customWidth="1"/>
    <col min="6020" max="6027" width="4.7109375" style="245" customWidth="1"/>
    <col min="6028" max="6028" width="5.5703125" style="245" customWidth="1"/>
    <col min="6029" max="6030" width="4.7109375" style="245" customWidth="1"/>
    <col min="6031" max="6032" width="5.5703125" style="245" customWidth="1"/>
    <col min="6033" max="6033" width="4.7109375" style="245" customWidth="1"/>
    <col min="6034" max="6035" width="5.5703125" style="245" customWidth="1"/>
    <col min="6036" max="6037" width="4.7109375" style="245" customWidth="1"/>
    <col min="6038" max="6038" width="6.28515625" style="245" customWidth="1"/>
    <col min="6039" max="6039" width="6" style="245" customWidth="1"/>
    <col min="6040" max="6040" width="7.7109375" style="245" customWidth="1"/>
    <col min="6041" max="6041" width="6.7109375" style="245" customWidth="1"/>
    <col min="6042" max="6042" width="10.42578125" style="245" customWidth="1"/>
    <col min="6043" max="6043" width="9.5703125" style="245" customWidth="1"/>
    <col min="6044" max="6044" width="9.7109375" style="245" customWidth="1"/>
    <col min="6045" max="6045" width="8.28515625" style="245" customWidth="1"/>
    <col min="6046" max="6046" width="4.5703125" style="245" customWidth="1"/>
    <col min="6047" max="6047" width="7.5703125" style="245" customWidth="1"/>
    <col min="6048" max="6048" width="5.85546875" style="245" customWidth="1"/>
    <col min="6049" max="6049" width="6.140625" style="245" customWidth="1"/>
    <col min="6050" max="6050" width="6" style="245" customWidth="1"/>
    <col min="6051" max="6051" width="6.28515625" style="245" customWidth="1"/>
    <col min="6052" max="6052" width="8.28515625" style="245" customWidth="1"/>
    <col min="6053" max="6053" width="10.42578125" style="245" customWidth="1"/>
    <col min="6054" max="6252" width="9" style="245"/>
    <col min="6253" max="6253" width="4.140625" style="245" customWidth="1"/>
    <col min="6254" max="6254" width="12.140625" style="245" customWidth="1"/>
    <col min="6255" max="6255" width="26.5703125" style="245" customWidth="1"/>
    <col min="6256" max="6257" width="5" style="245" customWidth="1"/>
    <col min="6258" max="6258" width="4.5703125" style="245" customWidth="1"/>
    <col min="6259" max="6259" width="7.42578125" style="245" customWidth="1"/>
    <col min="6260" max="6260" width="7.28515625" style="245" customWidth="1"/>
    <col min="6261" max="6262" width="4.7109375" style="245" customWidth="1"/>
    <col min="6263" max="6263" width="7.7109375" style="245" customWidth="1"/>
    <col min="6264" max="6265" width="4.7109375" style="245" customWidth="1"/>
    <col min="6266" max="6266" width="5.7109375" style="245" customWidth="1"/>
    <col min="6267" max="6267" width="5.28515625" style="245" customWidth="1"/>
    <col min="6268" max="6273" width="4.7109375" style="245" customWidth="1"/>
    <col min="6274" max="6274" width="5.85546875" style="245" customWidth="1"/>
    <col min="6275" max="6275" width="7.140625" style="245" customWidth="1"/>
    <col min="6276" max="6283" width="4.7109375" style="245" customWidth="1"/>
    <col min="6284" max="6284" width="5.5703125" style="245" customWidth="1"/>
    <col min="6285" max="6286" width="4.7109375" style="245" customWidth="1"/>
    <col min="6287" max="6288" width="5.5703125" style="245" customWidth="1"/>
    <col min="6289" max="6289" width="4.7109375" style="245" customWidth="1"/>
    <col min="6290" max="6291" width="5.5703125" style="245" customWidth="1"/>
    <col min="6292" max="6293" width="4.7109375" style="245" customWidth="1"/>
    <col min="6294" max="6294" width="6.28515625" style="245" customWidth="1"/>
    <col min="6295" max="6295" width="6" style="245" customWidth="1"/>
    <col min="6296" max="6296" width="7.7109375" style="245" customWidth="1"/>
    <col min="6297" max="6297" width="6.7109375" style="245" customWidth="1"/>
    <col min="6298" max="6298" width="10.42578125" style="245" customWidth="1"/>
    <col min="6299" max="6299" width="9.5703125" style="245" customWidth="1"/>
    <col min="6300" max="6300" width="9.7109375" style="245" customWidth="1"/>
    <col min="6301" max="6301" width="8.28515625" style="245" customWidth="1"/>
    <col min="6302" max="6302" width="4.5703125" style="245" customWidth="1"/>
    <col min="6303" max="6303" width="7.5703125" style="245" customWidth="1"/>
    <col min="6304" max="6304" width="5.85546875" style="245" customWidth="1"/>
    <col min="6305" max="6305" width="6.140625" style="245" customWidth="1"/>
    <col min="6306" max="6306" width="6" style="245" customWidth="1"/>
    <col min="6307" max="6307" width="6.28515625" style="245" customWidth="1"/>
    <col min="6308" max="6308" width="8.28515625" style="245" customWidth="1"/>
    <col min="6309" max="6309" width="10.42578125" style="245" customWidth="1"/>
    <col min="6310" max="6508" width="9" style="245"/>
    <col min="6509" max="6509" width="4.140625" style="245" customWidth="1"/>
    <col min="6510" max="6510" width="12.140625" style="245" customWidth="1"/>
    <col min="6511" max="6511" width="26.5703125" style="245" customWidth="1"/>
    <col min="6512" max="6513" width="5" style="245" customWidth="1"/>
    <col min="6514" max="6514" width="4.5703125" style="245" customWidth="1"/>
    <col min="6515" max="6515" width="7.42578125" style="245" customWidth="1"/>
    <col min="6516" max="6516" width="7.28515625" style="245" customWidth="1"/>
    <col min="6517" max="6518" width="4.7109375" style="245" customWidth="1"/>
    <col min="6519" max="6519" width="7.7109375" style="245" customWidth="1"/>
    <col min="6520" max="6521" width="4.7109375" style="245" customWidth="1"/>
    <col min="6522" max="6522" width="5.7109375" style="245" customWidth="1"/>
    <col min="6523" max="6523" width="5.28515625" style="245" customWidth="1"/>
    <col min="6524" max="6529" width="4.7109375" style="245" customWidth="1"/>
    <col min="6530" max="6530" width="5.85546875" style="245" customWidth="1"/>
    <col min="6531" max="6531" width="7.140625" style="245" customWidth="1"/>
    <col min="6532" max="6539" width="4.7109375" style="245" customWidth="1"/>
    <col min="6540" max="6540" width="5.5703125" style="245" customWidth="1"/>
    <col min="6541" max="6542" width="4.7109375" style="245" customWidth="1"/>
    <col min="6543" max="6544" width="5.5703125" style="245" customWidth="1"/>
    <col min="6545" max="6545" width="4.7109375" style="245" customWidth="1"/>
    <col min="6546" max="6547" width="5.5703125" style="245" customWidth="1"/>
    <col min="6548" max="6549" width="4.7109375" style="245" customWidth="1"/>
    <col min="6550" max="6550" width="6.28515625" style="245" customWidth="1"/>
    <col min="6551" max="6551" width="6" style="245" customWidth="1"/>
    <col min="6552" max="6552" width="7.7109375" style="245" customWidth="1"/>
    <col min="6553" max="6553" width="6.7109375" style="245" customWidth="1"/>
    <col min="6554" max="6554" width="10.42578125" style="245" customWidth="1"/>
    <col min="6555" max="6555" width="9.5703125" style="245" customWidth="1"/>
    <col min="6556" max="6556" width="9.7109375" style="245" customWidth="1"/>
    <col min="6557" max="6557" width="8.28515625" style="245" customWidth="1"/>
    <col min="6558" max="6558" width="4.5703125" style="245" customWidth="1"/>
    <col min="6559" max="6559" width="7.5703125" style="245" customWidth="1"/>
    <col min="6560" max="6560" width="5.85546875" style="245" customWidth="1"/>
    <col min="6561" max="6561" width="6.140625" style="245" customWidth="1"/>
    <col min="6562" max="6562" width="6" style="245" customWidth="1"/>
    <col min="6563" max="6563" width="6.28515625" style="245" customWidth="1"/>
    <col min="6564" max="6564" width="8.28515625" style="245" customWidth="1"/>
    <col min="6565" max="6565" width="10.42578125" style="245" customWidth="1"/>
    <col min="6566" max="6764" width="9" style="245"/>
    <col min="6765" max="6765" width="4.140625" style="245" customWidth="1"/>
    <col min="6766" max="6766" width="12.140625" style="245" customWidth="1"/>
    <col min="6767" max="6767" width="26.5703125" style="245" customWidth="1"/>
    <col min="6768" max="6769" width="5" style="245" customWidth="1"/>
    <col min="6770" max="6770" width="4.5703125" style="245" customWidth="1"/>
    <col min="6771" max="6771" width="7.42578125" style="245" customWidth="1"/>
    <col min="6772" max="6772" width="7.28515625" style="245" customWidth="1"/>
    <col min="6773" max="6774" width="4.7109375" style="245" customWidth="1"/>
    <col min="6775" max="6775" width="7.7109375" style="245" customWidth="1"/>
    <col min="6776" max="6777" width="4.7109375" style="245" customWidth="1"/>
    <col min="6778" max="6778" width="5.7109375" style="245" customWidth="1"/>
    <col min="6779" max="6779" width="5.28515625" style="245" customWidth="1"/>
    <col min="6780" max="6785" width="4.7109375" style="245" customWidth="1"/>
    <col min="6786" max="6786" width="5.85546875" style="245" customWidth="1"/>
    <col min="6787" max="6787" width="7.140625" style="245" customWidth="1"/>
    <col min="6788" max="6795" width="4.7109375" style="245" customWidth="1"/>
    <col min="6796" max="6796" width="5.5703125" style="245" customWidth="1"/>
    <col min="6797" max="6798" width="4.7109375" style="245" customWidth="1"/>
    <col min="6799" max="6800" width="5.5703125" style="245" customWidth="1"/>
    <col min="6801" max="6801" width="4.7109375" style="245" customWidth="1"/>
    <col min="6802" max="6803" width="5.5703125" style="245" customWidth="1"/>
    <col min="6804" max="6805" width="4.7109375" style="245" customWidth="1"/>
    <col min="6806" max="6806" width="6.28515625" style="245" customWidth="1"/>
    <col min="6807" max="6807" width="6" style="245" customWidth="1"/>
    <col min="6808" max="6808" width="7.7109375" style="245" customWidth="1"/>
    <col min="6809" max="6809" width="6.7109375" style="245" customWidth="1"/>
    <col min="6810" max="6810" width="10.42578125" style="245" customWidth="1"/>
    <col min="6811" max="6811" width="9.5703125" style="245" customWidth="1"/>
    <col min="6812" max="6812" width="9.7109375" style="245" customWidth="1"/>
    <col min="6813" max="6813" width="8.28515625" style="245" customWidth="1"/>
    <col min="6814" max="6814" width="4.5703125" style="245" customWidth="1"/>
    <col min="6815" max="6815" width="7.5703125" style="245" customWidth="1"/>
    <col min="6816" max="6816" width="5.85546875" style="245" customWidth="1"/>
    <col min="6817" max="6817" width="6.140625" style="245" customWidth="1"/>
    <col min="6818" max="6818" width="6" style="245" customWidth="1"/>
    <col min="6819" max="6819" width="6.28515625" style="245" customWidth="1"/>
    <col min="6820" max="6820" width="8.28515625" style="245" customWidth="1"/>
    <col min="6821" max="6821" width="10.42578125" style="245" customWidth="1"/>
    <col min="6822" max="7020" width="9" style="245"/>
    <col min="7021" max="7021" width="4.140625" style="245" customWidth="1"/>
    <col min="7022" max="7022" width="12.140625" style="245" customWidth="1"/>
    <col min="7023" max="7023" width="26.5703125" style="245" customWidth="1"/>
    <col min="7024" max="7025" width="5" style="245" customWidth="1"/>
    <col min="7026" max="7026" width="4.5703125" style="245" customWidth="1"/>
    <col min="7027" max="7027" width="7.42578125" style="245" customWidth="1"/>
    <col min="7028" max="7028" width="7.28515625" style="245" customWidth="1"/>
    <col min="7029" max="7030" width="4.7109375" style="245" customWidth="1"/>
    <col min="7031" max="7031" width="7.7109375" style="245" customWidth="1"/>
    <col min="7032" max="7033" width="4.7109375" style="245" customWidth="1"/>
    <col min="7034" max="7034" width="5.7109375" style="245" customWidth="1"/>
    <col min="7035" max="7035" width="5.28515625" style="245" customWidth="1"/>
    <col min="7036" max="7041" width="4.7109375" style="245" customWidth="1"/>
    <col min="7042" max="7042" width="5.85546875" style="245" customWidth="1"/>
    <col min="7043" max="7043" width="7.140625" style="245" customWidth="1"/>
    <col min="7044" max="7051" width="4.7109375" style="245" customWidth="1"/>
    <col min="7052" max="7052" width="5.5703125" style="245" customWidth="1"/>
    <col min="7053" max="7054" width="4.7109375" style="245" customWidth="1"/>
    <col min="7055" max="7056" width="5.5703125" style="245" customWidth="1"/>
    <col min="7057" max="7057" width="4.7109375" style="245" customWidth="1"/>
    <col min="7058" max="7059" width="5.5703125" style="245" customWidth="1"/>
    <col min="7060" max="7061" width="4.7109375" style="245" customWidth="1"/>
    <col min="7062" max="7062" width="6.28515625" style="245" customWidth="1"/>
    <col min="7063" max="7063" width="6" style="245" customWidth="1"/>
    <col min="7064" max="7064" width="7.7109375" style="245" customWidth="1"/>
    <col min="7065" max="7065" width="6.7109375" style="245" customWidth="1"/>
    <col min="7066" max="7066" width="10.42578125" style="245" customWidth="1"/>
    <col min="7067" max="7067" width="9.5703125" style="245" customWidth="1"/>
    <col min="7068" max="7068" width="9.7109375" style="245" customWidth="1"/>
    <col min="7069" max="7069" width="8.28515625" style="245" customWidth="1"/>
    <col min="7070" max="7070" width="4.5703125" style="245" customWidth="1"/>
    <col min="7071" max="7071" width="7.5703125" style="245" customWidth="1"/>
    <col min="7072" max="7072" width="5.85546875" style="245" customWidth="1"/>
    <col min="7073" max="7073" width="6.140625" style="245" customWidth="1"/>
    <col min="7074" max="7074" width="6" style="245" customWidth="1"/>
    <col min="7075" max="7075" width="6.28515625" style="245" customWidth="1"/>
    <col min="7076" max="7076" width="8.28515625" style="245" customWidth="1"/>
    <col min="7077" max="7077" width="10.42578125" style="245" customWidth="1"/>
    <col min="7078" max="7276" width="9" style="245"/>
    <col min="7277" max="7277" width="4.140625" style="245" customWidth="1"/>
    <col min="7278" max="7278" width="12.140625" style="245" customWidth="1"/>
    <col min="7279" max="7279" width="26.5703125" style="245" customWidth="1"/>
    <col min="7280" max="7281" width="5" style="245" customWidth="1"/>
    <col min="7282" max="7282" width="4.5703125" style="245" customWidth="1"/>
    <col min="7283" max="7283" width="7.42578125" style="245" customWidth="1"/>
    <col min="7284" max="7284" width="7.28515625" style="245" customWidth="1"/>
    <col min="7285" max="7286" width="4.7109375" style="245" customWidth="1"/>
    <col min="7287" max="7287" width="7.7109375" style="245" customWidth="1"/>
    <col min="7288" max="7289" width="4.7109375" style="245" customWidth="1"/>
    <col min="7290" max="7290" width="5.7109375" style="245" customWidth="1"/>
    <col min="7291" max="7291" width="5.28515625" style="245" customWidth="1"/>
    <col min="7292" max="7297" width="4.7109375" style="245" customWidth="1"/>
    <col min="7298" max="7298" width="5.85546875" style="245" customWidth="1"/>
    <col min="7299" max="7299" width="7.140625" style="245" customWidth="1"/>
    <col min="7300" max="7307" width="4.7109375" style="245" customWidth="1"/>
    <col min="7308" max="7308" width="5.5703125" style="245" customWidth="1"/>
    <col min="7309" max="7310" width="4.7109375" style="245" customWidth="1"/>
    <col min="7311" max="7312" width="5.5703125" style="245" customWidth="1"/>
    <col min="7313" max="7313" width="4.7109375" style="245" customWidth="1"/>
    <col min="7314" max="7315" width="5.5703125" style="245" customWidth="1"/>
    <col min="7316" max="7317" width="4.7109375" style="245" customWidth="1"/>
    <col min="7318" max="7318" width="6.28515625" style="245" customWidth="1"/>
    <col min="7319" max="7319" width="6" style="245" customWidth="1"/>
    <col min="7320" max="7320" width="7.7109375" style="245" customWidth="1"/>
    <col min="7321" max="7321" width="6.7109375" style="245" customWidth="1"/>
    <col min="7322" max="7322" width="10.42578125" style="245" customWidth="1"/>
    <col min="7323" max="7323" width="9.5703125" style="245" customWidth="1"/>
    <col min="7324" max="7324" width="9.7109375" style="245" customWidth="1"/>
    <col min="7325" max="7325" width="8.28515625" style="245" customWidth="1"/>
    <col min="7326" max="7326" width="4.5703125" style="245" customWidth="1"/>
    <col min="7327" max="7327" width="7.5703125" style="245" customWidth="1"/>
    <col min="7328" max="7328" width="5.85546875" style="245" customWidth="1"/>
    <col min="7329" max="7329" width="6.140625" style="245" customWidth="1"/>
    <col min="7330" max="7330" width="6" style="245" customWidth="1"/>
    <col min="7331" max="7331" width="6.28515625" style="245" customWidth="1"/>
    <col min="7332" max="7332" width="8.28515625" style="245" customWidth="1"/>
    <col min="7333" max="7333" width="10.42578125" style="245" customWidth="1"/>
    <col min="7334" max="7532" width="9" style="245"/>
    <col min="7533" max="7533" width="4.140625" style="245" customWidth="1"/>
    <col min="7534" max="7534" width="12.140625" style="245" customWidth="1"/>
    <col min="7535" max="7535" width="26.5703125" style="245" customWidth="1"/>
    <col min="7536" max="7537" width="5" style="245" customWidth="1"/>
    <col min="7538" max="7538" width="4.5703125" style="245" customWidth="1"/>
    <col min="7539" max="7539" width="7.42578125" style="245" customWidth="1"/>
    <col min="7540" max="7540" width="7.28515625" style="245" customWidth="1"/>
    <col min="7541" max="7542" width="4.7109375" style="245" customWidth="1"/>
    <col min="7543" max="7543" width="7.7109375" style="245" customWidth="1"/>
    <col min="7544" max="7545" width="4.7109375" style="245" customWidth="1"/>
    <col min="7546" max="7546" width="5.7109375" style="245" customWidth="1"/>
    <col min="7547" max="7547" width="5.28515625" style="245" customWidth="1"/>
    <col min="7548" max="7553" width="4.7109375" style="245" customWidth="1"/>
    <col min="7554" max="7554" width="5.85546875" style="245" customWidth="1"/>
    <col min="7555" max="7555" width="7.140625" style="245" customWidth="1"/>
    <col min="7556" max="7563" width="4.7109375" style="245" customWidth="1"/>
    <col min="7564" max="7564" width="5.5703125" style="245" customWidth="1"/>
    <col min="7565" max="7566" width="4.7109375" style="245" customWidth="1"/>
    <col min="7567" max="7568" width="5.5703125" style="245" customWidth="1"/>
    <col min="7569" max="7569" width="4.7109375" style="245" customWidth="1"/>
    <col min="7570" max="7571" width="5.5703125" style="245" customWidth="1"/>
    <col min="7572" max="7573" width="4.7109375" style="245" customWidth="1"/>
    <col min="7574" max="7574" width="6.28515625" style="245" customWidth="1"/>
    <col min="7575" max="7575" width="6" style="245" customWidth="1"/>
    <col min="7576" max="7576" width="7.7109375" style="245" customWidth="1"/>
    <col min="7577" max="7577" width="6.7109375" style="245" customWidth="1"/>
    <col min="7578" max="7578" width="10.42578125" style="245" customWidth="1"/>
    <col min="7579" max="7579" width="9.5703125" style="245" customWidth="1"/>
    <col min="7580" max="7580" width="9.7109375" style="245" customWidth="1"/>
    <col min="7581" max="7581" width="8.28515625" style="245" customWidth="1"/>
    <col min="7582" max="7582" width="4.5703125" style="245" customWidth="1"/>
    <col min="7583" max="7583" width="7.5703125" style="245" customWidth="1"/>
    <col min="7584" max="7584" width="5.85546875" style="245" customWidth="1"/>
    <col min="7585" max="7585" width="6.140625" style="245" customWidth="1"/>
    <col min="7586" max="7586" width="6" style="245" customWidth="1"/>
    <col min="7587" max="7587" width="6.28515625" style="245" customWidth="1"/>
    <col min="7588" max="7588" width="8.28515625" style="245" customWidth="1"/>
    <col min="7589" max="7589" width="10.42578125" style="245" customWidth="1"/>
    <col min="7590" max="7788" width="9" style="245"/>
    <col min="7789" max="7789" width="4.140625" style="245" customWidth="1"/>
    <col min="7790" max="7790" width="12.140625" style="245" customWidth="1"/>
    <col min="7791" max="7791" width="26.5703125" style="245" customWidth="1"/>
    <col min="7792" max="7793" width="5" style="245" customWidth="1"/>
    <col min="7794" max="7794" width="4.5703125" style="245" customWidth="1"/>
    <col min="7795" max="7795" width="7.42578125" style="245" customWidth="1"/>
    <col min="7796" max="7796" width="7.28515625" style="245" customWidth="1"/>
    <col min="7797" max="7798" width="4.7109375" style="245" customWidth="1"/>
    <col min="7799" max="7799" width="7.7109375" style="245" customWidth="1"/>
    <col min="7800" max="7801" width="4.7109375" style="245" customWidth="1"/>
    <col min="7802" max="7802" width="5.7109375" style="245" customWidth="1"/>
    <col min="7803" max="7803" width="5.28515625" style="245" customWidth="1"/>
    <col min="7804" max="7809" width="4.7109375" style="245" customWidth="1"/>
    <col min="7810" max="7810" width="5.85546875" style="245" customWidth="1"/>
    <col min="7811" max="7811" width="7.140625" style="245" customWidth="1"/>
    <col min="7812" max="7819" width="4.7109375" style="245" customWidth="1"/>
    <col min="7820" max="7820" width="5.5703125" style="245" customWidth="1"/>
    <col min="7821" max="7822" width="4.7109375" style="245" customWidth="1"/>
    <col min="7823" max="7824" width="5.5703125" style="245" customWidth="1"/>
    <col min="7825" max="7825" width="4.7109375" style="245" customWidth="1"/>
    <col min="7826" max="7827" width="5.5703125" style="245" customWidth="1"/>
    <col min="7828" max="7829" width="4.7109375" style="245" customWidth="1"/>
    <col min="7830" max="7830" width="6.28515625" style="245" customWidth="1"/>
    <col min="7831" max="7831" width="6" style="245" customWidth="1"/>
    <col min="7832" max="7832" width="7.7109375" style="245" customWidth="1"/>
    <col min="7833" max="7833" width="6.7109375" style="245" customWidth="1"/>
    <col min="7834" max="7834" width="10.42578125" style="245" customWidth="1"/>
    <col min="7835" max="7835" width="9.5703125" style="245" customWidth="1"/>
    <col min="7836" max="7836" width="9.7109375" style="245" customWidth="1"/>
    <col min="7837" max="7837" width="8.28515625" style="245" customWidth="1"/>
    <col min="7838" max="7838" width="4.5703125" style="245" customWidth="1"/>
    <col min="7839" max="7839" width="7.5703125" style="245" customWidth="1"/>
    <col min="7840" max="7840" width="5.85546875" style="245" customWidth="1"/>
    <col min="7841" max="7841" width="6.140625" style="245" customWidth="1"/>
    <col min="7842" max="7842" width="6" style="245" customWidth="1"/>
    <col min="7843" max="7843" width="6.28515625" style="245" customWidth="1"/>
    <col min="7844" max="7844" width="8.28515625" style="245" customWidth="1"/>
    <col min="7845" max="7845" width="10.42578125" style="245" customWidth="1"/>
    <col min="7846" max="8044" width="9" style="245"/>
    <col min="8045" max="8045" width="4.140625" style="245" customWidth="1"/>
    <col min="8046" max="8046" width="12.140625" style="245" customWidth="1"/>
    <col min="8047" max="8047" width="26.5703125" style="245" customWidth="1"/>
    <col min="8048" max="8049" width="5" style="245" customWidth="1"/>
    <col min="8050" max="8050" width="4.5703125" style="245" customWidth="1"/>
    <col min="8051" max="8051" width="7.42578125" style="245" customWidth="1"/>
    <col min="8052" max="8052" width="7.28515625" style="245" customWidth="1"/>
    <col min="8053" max="8054" width="4.7109375" style="245" customWidth="1"/>
    <col min="8055" max="8055" width="7.7109375" style="245" customWidth="1"/>
    <col min="8056" max="8057" width="4.7109375" style="245" customWidth="1"/>
    <col min="8058" max="8058" width="5.7109375" style="245" customWidth="1"/>
    <col min="8059" max="8059" width="5.28515625" style="245" customWidth="1"/>
    <col min="8060" max="8065" width="4.7109375" style="245" customWidth="1"/>
    <col min="8066" max="8066" width="5.85546875" style="245" customWidth="1"/>
    <col min="8067" max="8067" width="7.140625" style="245" customWidth="1"/>
    <col min="8068" max="8075" width="4.7109375" style="245" customWidth="1"/>
    <col min="8076" max="8076" width="5.5703125" style="245" customWidth="1"/>
    <col min="8077" max="8078" width="4.7109375" style="245" customWidth="1"/>
    <col min="8079" max="8080" width="5.5703125" style="245" customWidth="1"/>
    <col min="8081" max="8081" width="4.7109375" style="245" customWidth="1"/>
    <col min="8082" max="8083" width="5.5703125" style="245" customWidth="1"/>
    <col min="8084" max="8085" width="4.7109375" style="245" customWidth="1"/>
    <col min="8086" max="8086" width="6.28515625" style="245" customWidth="1"/>
    <col min="8087" max="8087" width="6" style="245" customWidth="1"/>
    <col min="8088" max="8088" width="7.7109375" style="245" customWidth="1"/>
    <col min="8089" max="8089" width="6.7109375" style="245" customWidth="1"/>
    <col min="8090" max="8090" width="10.42578125" style="245" customWidth="1"/>
    <col min="8091" max="8091" width="9.5703125" style="245" customWidth="1"/>
    <col min="8092" max="8092" width="9.7109375" style="245" customWidth="1"/>
    <col min="8093" max="8093" width="8.28515625" style="245" customWidth="1"/>
    <col min="8094" max="8094" width="4.5703125" style="245" customWidth="1"/>
    <col min="8095" max="8095" width="7.5703125" style="245" customWidth="1"/>
    <col min="8096" max="8096" width="5.85546875" style="245" customWidth="1"/>
    <col min="8097" max="8097" width="6.140625" style="245" customWidth="1"/>
    <col min="8098" max="8098" width="6" style="245" customWidth="1"/>
    <col min="8099" max="8099" width="6.28515625" style="245" customWidth="1"/>
    <col min="8100" max="8100" width="8.28515625" style="245" customWidth="1"/>
    <col min="8101" max="8101" width="10.42578125" style="245" customWidth="1"/>
    <col min="8102" max="8300" width="9" style="245"/>
    <col min="8301" max="8301" width="4.140625" style="245" customWidth="1"/>
    <col min="8302" max="8302" width="12.140625" style="245" customWidth="1"/>
    <col min="8303" max="8303" width="26.5703125" style="245" customWidth="1"/>
    <col min="8304" max="8305" width="5" style="245" customWidth="1"/>
    <col min="8306" max="8306" width="4.5703125" style="245" customWidth="1"/>
    <col min="8307" max="8307" width="7.42578125" style="245" customWidth="1"/>
    <col min="8308" max="8308" width="7.28515625" style="245" customWidth="1"/>
    <col min="8309" max="8310" width="4.7109375" style="245" customWidth="1"/>
    <col min="8311" max="8311" width="7.7109375" style="245" customWidth="1"/>
    <col min="8312" max="8313" width="4.7109375" style="245" customWidth="1"/>
    <col min="8314" max="8314" width="5.7109375" style="245" customWidth="1"/>
    <col min="8315" max="8315" width="5.28515625" style="245" customWidth="1"/>
    <col min="8316" max="8321" width="4.7109375" style="245" customWidth="1"/>
    <col min="8322" max="8322" width="5.85546875" style="245" customWidth="1"/>
    <col min="8323" max="8323" width="7.140625" style="245" customWidth="1"/>
    <col min="8324" max="8331" width="4.7109375" style="245" customWidth="1"/>
    <col min="8332" max="8332" width="5.5703125" style="245" customWidth="1"/>
    <col min="8333" max="8334" width="4.7109375" style="245" customWidth="1"/>
    <col min="8335" max="8336" width="5.5703125" style="245" customWidth="1"/>
    <col min="8337" max="8337" width="4.7109375" style="245" customWidth="1"/>
    <col min="8338" max="8339" width="5.5703125" style="245" customWidth="1"/>
    <col min="8340" max="8341" width="4.7109375" style="245" customWidth="1"/>
    <col min="8342" max="8342" width="6.28515625" style="245" customWidth="1"/>
    <col min="8343" max="8343" width="6" style="245" customWidth="1"/>
    <col min="8344" max="8344" width="7.7109375" style="245" customWidth="1"/>
    <col min="8345" max="8345" width="6.7109375" style="245" customWidth="1"/>
    <col min="8346" max="8346" width="10.42578125" style="245" customWidth="1"/>
    <col min="8347" max="8347" width="9.5703125" style="245" customWidth="1"/>
    <col min="8348" max="8348" width="9.7109375" style="245" customWidth="1"/>
    <col min="8349" max="8349" width="8.28515625" style="245" customWidth="1"/>
    <col min="8350" max="8350" width="4.5703125" style="245" customWidth="1"/>
    <col min="8351" max="8351" width="7.5703125" style="245" customWidth="1"/>
    <col min="8352" max="8352" width="5.85546875" style="245" customWidth="1"/>
    <col min="8353" max="8353" width="6.140625" style="245" customWidth="1"/>
    <col min="8354" max="8354" width="6" style="245" customWidth="1"/>
    <col min="8355" max="8355" width="6.28515625" style="245" customWidth="1"/>
    <col min="8356" max="8356" width="8.28515625" style="245" customWidth="1"/>
    <col min="8357" max="8357" width="10.42578125" style="245" customWidth="1"/>
    <col min="8358" max="8556" width="9" style="245"/>
    <col min="8557" max="8557" width="4.140625" style="245" customWidth="1"/>
    <col min="8558" max="8558" width="12.140625" style="245" customWidth="1"/>
    <col min="8559" max="8559" width="26.5703125" style="245" customWidth="1"/>
    <col min="8560" max="8561" width="5" style="245" customWidth="1"/>
    <col min="8562" max="8562" width="4.5703125" style="245" customWidth="1"/>
    <col min="8563" max="8563" width="7.42578125" style="245" customWidth="1"/>
    <col min="8564" max="8564" width="7.28515625" style="245" customWidth="1"/>
    <col min="8565" max="8566" width="4.7109375" style="245" customWidth="1"/>
    <col min="8567" max="8567" width="7.7109375" style="245" customWidth="1"/>
    <col min="8568" max="8569" width="4.7109375" style="245" customWidth="1"/>
    <col min="8570" max="8570" width="5.7109375" style="245" customWidth="1"/>
    <col min="8571" max="8571" width="5.28515625" style="245" customWidth="1"/>
    <col min="8572" max="8577" width="4.7109375" style="245" customWidth="1"/>
    <col min="8578" max="8578" width="5.85546875" style="245" customWidth="1"/>
    <col min="8579" max="8579" width="7.140625" style="245" customWidth="1"/>
    <col min="8580" max="8587" width="4.7109375" style="245" customWidth="1"/>
    <col min="8588" max="8588" width="5.5703125" style="245" customWidth="1"/>
    <col min="8589" max="8590" width="4.7109375" style="245" customWidth="1"/>
    <col min="8591" max="8592" width="5.5703125" style="245" customWidth="1"/>
    <col min="8593" max="8593" width="4.7109375" style="245" customWidth="1"/>
    <col min="8594" max="8595" width="5.5703125" style="245" customWidth="1"/>
    <col min="8596" max="8597" width="4.7109375" style="245" customWidth="1"/>
    <col min="8598" max="8598" width="6.28515625" style="245" customWidth="1"/>
    <col min="8599" max="8599" width="6" style="245" customWidth="1"/>
    <col min="8600" max="8600" width="7.7109375" style="245" customWidth="1"/>
    <col min="8601" max="8601" width="6.7109375" style="245" customWidth="1"/>
    <col min="8602" max="8602" width="10.42578125" style="245" customWidth="1"/>
    <col min="8603" max="8603" width="9.5703125" style="245" customWidth="1"/>
    <col min="8604" max="8604" width="9.7109375" style="245" customWidth="1"/>
    <col min="8605" max="8605" width="8.28515625" style="245" customWidth="1"/>
    <col min="8606" max="8606" width="4.5703125" style="245" customWidth="1"/>
    <col min="8607" max="8607" width="7.5703125" style="245" customWidth="1"/>
    <col min="8608" max="8608" width="5.85546875" style="245" customWidth="1"/>
    <col min="8609" max="8609" width="6.140625" style="245" customWidth="1"/>
    <col min="8610" max="8610" width="6" style="245" customWidth="1"/>
    <col min="8611" max="8611" width="6.28515625" style="245" customWidth="1"/>
    <col min="8612" max="8612" width="8.28515625" style="245" customWidth="1"/>
    <col min="8613" max="8613" width="10.42578125" style="245" customWidth="1"/>
    <col min="8614" max="8812" width="9" style="245"/>
    <col min="8813" max="8813" width="4.140625" style="245" customWidth="1"/>
    <col min="8814" max="8814" width="12.140625" style="245" customWidth="1"/>
    <col min="8815" max="8815" width="26.5703125" style="245" customWidth="1"/>
    <col min="8816" max="8817" width="5" style="245" customWidth="1"/>
    <col min="8818" max="8818" width="4.5703125" style="245" customWidth="1"/>
    <col min="8819" max="8819" width="7.42578125" style="245" customWidth="1"/>
    <col min="8820" max="8820" width="7.28515625" style="245" customWidth="1"/>
    <col min="8821" max="8822" width="4.7109375" style="245" customWidth="1"/>
    <col min="8823" max="8823" width="7.7109375" style="245" customWidth="1"/>
    <col min="8824" max="8825" width="4.7109375" style="245" customWidth="1"/>
    <col min="8826" max="8826" width="5.7109375" style="245" customWidth="1"/>
    <col min="8827" max="8827" width="5.28515625" style="245" customWidth="1"/>
    <col min="8828" max="8833" width="4.7109375" style="245" customWidth="1"/>
    <col min="8834" max="8834" width="5.85546875" style="245" customWidth="1"/>
    <col min="8835" max="8835" width="7.140625" style="245" customWidth="1"/>
    <col min="8836" max="8843" width="4.7109375" style="245" customWidth="1"/>
    <col min="8844" max="8844" width="5.5703125" style="245" customWidth="1"/>
    <col min="8845" max="8846" width="4.7109375" style="245" customWidth="1"/>
    <col min="8847" max="8848" width="5.5703125" style="245" customWidth="1"/>
    <col min="8849" max="8849" width="4.7109375" style="245" customWidth="1"/>
    <col min="8850" max="8851" width="5.5703125" style="245" customWidth="1"/>
    <col min="8852" max="8853" width="4.7109375" style="245" customWidth="1"/>
    <col min="8854" max="8854" width="6.28515625" style="245" customWidth="1"/>
    <col min="8855" max="8855" width="6" style="245" customWidth="1"/>
    <col min="8856" max="8856" width="7.7109375" style="245" customWidth="1"/>
    <col min="8857" max="8857" width="6.7109375" style="245" customWidth="1"/>
    <col min="8858" max="8858" width="10.42578125" style="245" customWidth="1"/>
    <col min="8859" max="8859" width="9.5703125" style="245" customWidth="1"/>
    <col min="8860" max="8860" width="9.7109375" style="245" customWidth="1"/>
    <col min="8861" max="8861" width="8.28515625" style="245" customWidth="1"/>
    <col min="8862" max="8862" width="4.5703125" style="245" customWidth="1"/>
    <col min="8863" max="8863" width="7.5703125" style="245" customWidth="1"/>
    <col min="8864" max="8864" width="5.85546875" style="245" customWidth="1"/>
    <col min="8865" max="8865" width="6.140625" style="245" customWidth="1"/>
    <col min="8866" max="8866" width="6" style="245" customWidth="1"/>
    <col min="8867" max="8867" width="6.28515625" style="245" customWidth="1"/>
    <col min="8868" max="8868" width="8.28515625" style="245" customWidth="1"/>
    <col min="8869" max="8869" width="10.42578125" style="245" customWidth="1"/>
    <col min="8870" max="9068" width="9" style="245"/>
    <col min="9069" max="9069" width="4.140625" style="245" customWidth="1"/>
    <col min="9070" max="9070" width="12.140625" style="245" customWidth="1"/>
    <col min="9071" max="9071" width="26.5703125" style="245" customWidth="1"/>
    <col min="9072" max="9073" width="5" style="245" customWidth="1"/>
    <col min="9074" max="9074" width="4.5703125" style="245" customWidth="1"/>
    <col min="9075" max="9075" width="7.42578125" style="245" customWidth="1"/>
    <col min="9076" max="9076" width="7.28515625" style="245" customWidth="1"/>
    <col min="9077" max="9078" width="4.7109375" style="245" customWidth="1"/>
    <col min="9079" max="9079" width="7.7109375" style="245" customWidth="1"/>
    <col min="9080" max="9081" width="4.7109375" style="245" customWidth="1"/>
    <col min="9082" max="9082" width="5.7109375" style="245" customWidth="1"/>
    <col min="9083" max="9083" width="5.28515625" style="245" customWidth="1"/>
    <col min="9084" max="9089" width="4.7109375" style="245" customWidth="1"/>
    <col min="9090" max="9090" width="5.85546875" style="245" customWidth="1"/>
    <col min="9091" max="9091" width="7.140625" style="245" customWidth="1"/>
    <col min="9092" max="9099" width="4.7109375" style="245" customWidth="1"/>
    <col min="9100" max="9100" width="5.5703125" style="245" customWidth="1"/>
    <col min="9101" max="9102" width="4.7109375" style="245" customWidth="1"/>
    <col min="9103" max="9104" width="5.5703125" style="245" customWidth="1"/>
    <col min="9105" max="9105" width="4.7109375" style="245" customWidth="1"/>
    <col min="9106" max="9107" width="5.5703125" style="245" customWidth="1"/>
    <col min="9108" max="9109" width="4.7109375" style="245" customWidth="1"/>
    <col min="9110" max="9110" width="6.28515625" style="245" customWidth="1"/>
    <col min="9111" max="9111" width="6" style="245" customWidth="1"/>
    <col min="9112" max="9112" width="7.7109375" style="245" customWidth="1"/>
    <col min="9113" max="9113" width="6.7109375" style="245" customWidth="1"/>
    <col min="9114" max="9114" width="10.42578125" style="245" customWidth="1"/>
    <col min="9115" max="9115" width="9.5703125" style="245" customWidth="1"/>
    <col min="9116" max="9116" width="9.7109375" style="245" customWidth="1"/>
    <col min="9117" max="9117" width="8.28515625" style="245" customWidth="1"/>
    <col min="9118" max="9118" width="4.5703125" style="245" customWidth="1"/>
    <col min="9119" max="9119" width="7.5703125" style="245" customWidth="1"/>
    <col min="9120" max="9120" width="5.85546875" style="245" customWidth="1"/>
    <col min="9121" max="9121" width="6.140625" style="245" customWidth="1"/>
    <col min="9122" max="9122" width="6" style="245" customWidth="1"/>
    <col min="9123" max="9123" width="6.28515625" style="245" customWidth="1"/>
    <col min="9124" max="9124" width="8.28515625" style="245" customWidth="1"/>
    <col min="9125" max="9125" width="10.42578125" style="245" customWidth="1"/>
    <col min="9126" max="9324" width="9" style="245"/>
    <col min="9325" max="9325" width="4.140625" style="245" customWidth="1"/>
    <col min="9326" max="9326" width="12.140625" style="245" customWidth="1"/>
    <col min="9327" max="9327" width="26.5703125" style="245" customWidth="1"/>
    <col min="9328" max="9329" width="5" style="245" customWidth="1"/>
    <col min="9330" max="9330" width="4.5703125" style="245" customWidth="1"/>
    <col min="9331" max="9331" width="7.42578125" style="245" customWidth="1"/>
    <col min="9332" max="9332" width="7.28515625" style="245" customWidth="1"/>
    <col min="9333" max="9334" width="4.7109375" style="245" customWidth="1"/>
    <col min="9335" max="9335" width="7.7109375" style="245" customWidth="1"/>
    <col min="9336" max="9337" width="4.7109375" style="245" customWidth="1"/>
    <col min="9338" max="9338" width="5.7109375" style="245" customWidth="1"/>
    <col min="9339" max="9339" width="5.28515625" style="245" customWidth="1"/>
    <col min="9340" max="9345" width="4.7109375" style="245" customWidth="1"/>
    <col min="9346" max="9346" width="5.85546875" style="245" customWidth="1"/>
    <col min="9347" max="9347" width="7.140625" style="245" customWidth="1"/>
    <col min="9348" max="9355" width="4.7109375" style="245" customWidth="1"/>
    <col min="9356" max="9356" width="5.5703125" style="245" customWidth="1"/>
    <col min="9357" max="9358" width="4.7109375" style="245" customWidth="1"/>
    <col min="9359" max="9360" width="5.5703125" style="245" customWidth="1"/>
    <col min="9361" max="9361" width="4.7109375" style="245" customWidth="1"/>
    <col min="9362" max="9363" width="5.5703125" style="245" customWidth="1"/>
    <col min="9364" max="9365" width="4.7109375" style="245" customWidth="1"/>
    <col min="9366" max="9366" width="6.28515625" style="245" customWidth="1"/>
    <col min="9367" max="9367" width="6" style="245" customWidth="1"/>
    <col min="9368" max="9368" width="7.7109375" style="245" customWidth="1"/>
    <col min="9369" max="9369" width="6.7109375" style="245" customWidth="1"/>
    <col min="9370" max="9370" width="10.42578125" style="245" customWidth="1"/>
    <col min="9371" max="9371" width="9.5703125" style="245" customWidth="1"/>
    <col min="9372" max="9372" width="9.7109375" style="245" customWidth="1"/>
    <col min="9373" max="9373" width="8.28515625" style="245" customWidth="1"/>
    <col min="9374" max="9374" width="4.5703125" style="245" customWidth="1"/>
    <col min="9375" max="9375" width="7.5703125" style="245" customWidth="1"/>
    <col min="9376" max="9376" width="5.85546875" style="245" customWidth="1"/>
    <col min="9377" max="9377" width="6.140625" style="245" customWidth="1"/>
    <col min="9378" max="9378" width="6" style="245" customWidth="1"/>
    <col min="9379" max="9379" width="6.28515625" style="245" customWidth="1"/>
    <col min="9380" max="9380" width="8.28515625" style="245" customWidth="1"/>
    <col min="9381" max="9381" width="10.42578125" style="245" customWidth="1"/>
    <col min="9382" max="9580" width="9" style="245"/>
    <col min="9581" max="9581" width="4.140625" style="245" customWidth="1"/>
    <col min="9582" max="9582" width="12.140625" style="245" customWidth="1"/>
    <col min="9583" max="9583" width="26.5703125" style="245" customWidth="1"/>
    <col min="9584" max="9585" width="5" style="245" customWidth="1"/>
    <col min="9586" max="9586" width="4.5703125" style="245" customWidth="1"/>
    <col min="9587" max="9587" width="7.42578125" style="245" customWidth="1"/>
    <col min="9588" max="9588" width="7.28515625" style="245" customWidth="1"/>
    <col min="9589" max="9590" width="4.7109375" style="245" customWidth="1"/>
    <col min="9591" max="9591" width="7.7109375" style="245" customWidth="1"/>
    <col min="9592" max="9593" width="4.7109375" style="245" customWidth="1"/>
    <col min="9594" max="9594" width="5.7109375" style="245" customWidth="1"/>
    <col min="9595" max="9595" width="5.28515625" style="245" customWidth="1"/>
    <col min="9596" max="9601" width="4.7109375" style="245" customWidth="1"/>
    <col min="9602" max="9602" width="5.85546875" style="245" customWidth="1"/>
    <col min="9603" max="9603" width="7.140625" style="245" customWidth="1"/>
    <col min="9604" max="9611" width="4.7109375" style="245" customWidth="1"/>
    <col min="9612" max="9612" width="5.5703125" style="245" customWidth="1"/>
    <col min="9613" max="9614" width="4.7109375" style="245" customWidth="1"/>
    <col min="9615" max="9616" width="5.5703125" style="245" customWidth="1"/>
    <col min="9617" max="9617" width="4.7109375" style="245" customWidth="1"/>
    <col min="9618" max="9619" width="5.5703125" style="245" customWidth="1"/>
    <col min="9620" max="9621" width="4.7109375" style="245" customWidth="1"/>
    <col min="9622" max="9622" width="6.28515625" style="245" customWidth="1"/>
    <col min="9623" max="9623" width="6" style="245" customWidth="1"/>
    <col min="9624" max="9624" width="7.7109375" style="245" customWidth="1"/>
    <col min="9625" max="9625" width="6.7109375" style="245" customWidth="1"/>
    <col min="9626" max="9626" width="10.42578125" style="245" customWidth="1"/>
    <col min="9627" max="9627" width="9.5703125" style="245" customWidth="1"/>
    <col min="9628" max="9628" width="9.7109375" style="245" customWidth="1"/>
    <col min="9629" max="9629" width="8.28515625" style="245" customWidth="1"/>
    <col min="9630" max="9630" width="4.5703125" style="245" customWidth="1"/>
    <col min="9631" max="9631" width="7.5703125" style="245" customWidth="1"/>
    <col min="9632" max="9632" width="5.85546875" style="245" customWidth="1"/>
    <col min="9633" max="9633" width="6.140625" style="245" customWidth="1"/>
    <col min="9634" max="9634" width="6" style="245" customWidth="1"/>
    <col min="9635" max="9635" width="6.28515625" style="245" customWidth="1"/>
    <col min="9636" max="9636" width="8.28515625" style="245" customWidth="1"/>
    <col min="9637" max="9637" width="10.42578125" style="245" customWidth="1"/>
    <col min="9638" max="9836" width="9" style="245"/>
    <col min="9837" max="9837" width="4.140625" style="245" customWidth="1"/>
    <col min="9838" max="9838" width="12.140625" style="245" customWidth="1"/>
    <col min="9839" max="9839" width="26.5703125" style="245" customWidth="1"/>
    <col min="9840" max="9841" width="5" style="245" customWidth="1"/>
    <col min="9842" max="9842" width="4.5703125" style="245" customWidth="1"/>
    <col min="9843" max="9843" width="7.42578125" style="245" customWidth="1"/>
    <col min="9844" max="9844" width="7.28515625" style="245" customWidth="1"/>
    <col min="9845" max="9846" width="4.7109375" style="245" customWidth="1"/>
    <col min="9847" max="9847" width="7.7109375" style="245" customWidth="1"/>
    <col min="9848" max="9849" width="4.7109375" style="245" customWidth="1"/>
    <col min="9850" max="9850" width="5.7109375" style="245" customWidth="1"/>
    <col min="9851" max="9851" width="5.28515625" style="245" customWidth="1"/>
    <col min="9852" max="9857" width="4.7109375" style="245" customWidth="1"/>
    <col min="9858" max="9858" width="5.85546875" style="245" customWidth="1"/>
    <col min="9859" max="9859" width="7.140625" style="245" customWidth="1"/>
    <col min="9860" max="9867" width="4.7109375" style="245" customWidth="1"/>
    <col min="9868" max="9868" width="5.5703125" style="245" customWidth="1"/>
    <col min="9869" max="9870" width="4.7109375" style="245" customWidth="1"/>
    <col min="9871" max="9872" width="5.5703125" style="245" customWidth="1"/>
    <col min="9873" max="9873" width="4.7109375" style="245" customWidth="1"/>
    <col min="9874" max="9875" width="5.5703125" style="245" customWidth="1"/>
    <col min="9876" max="9877" width="4.7109375" style="245" customWidth="1"/>
    <col min="9878" max="9878" width="6.28515625" style="245" customWidth="1"/>
    <col min="9879" max="9879" width="6" style="245" customWidth="1"/>
    <col min="9880" max="9880" width="7.7109375" style="245" customWidth="1"/>
    <col min="9881" max="9881" width="6.7109375" style="245" customWidth="1"/>
    <col min="9882" max="9882" width="10.42578125" style="245" customWidth="1"/>
    <col min="9883" max="9883" width="9.5703125" style="245" customWidth="1"/>
    <col min="9884" max="9884" width="9.7109375" style="245" customWidth="1"/>
    <col min="9885" max="9885" width="8.28515625" style="245" customWidth="1"/>
    <col min="9886" max="9886" width="4.5703125" style="245" customWidth="1"/>
    <col min="9887" max="9887" width="7.5703125" style="245" customWidth="1"/>
    <col min="9888" max="9888" width="5.85546875" style="245" customWidth="1"/>
    <col min="9889" max="9889" width="6.140625" style="245" customWidth="1"/>
    <col min="9890" max="9890" width="6" style="245" customWidth="1"/>
    <col min="9891" max="9891" width="6.28515625" style="245" customWidth="1"/>
    <col min="9892" max="9892" width="8.28515625" style="245" customWidth="1"/>
    <col min="9893" max="9893" width="10.42578125" style="245" customWidth="1"/>
    <col min="9894" max="10092" width="9" style="245"/>
    <col min="10093" max="10093" width="4.140625" style="245" customWidth="1"/>
    <col min="10094" max="10094" width="12.140625" style="245" customWidth="1"/>
    <col min="10095" max="10095" width="26.5703125" style="245" customWidth="1"/>
    <col min="10096" max="10097" width="5" style="245" customWidth="1"/>
    <col min="10098" max="10098" width="4.5703125" style="245" customWidth="1"/>
    <col min="10099" max="10099" width="7.42578125" style="245" customWidth="1"/>
    <col min="10100" max="10100" width="7.28515625" style="245" customWidth="1"/>
    <col min="10101" max="10102" width="4.7109375" style="245" customWidth="1"/>
    <col min="10103" max="10103" width="7.7109375" style="245" customWidth="1"/>
    <col min="10104" max="10105" width="4.7109375" style="245" customWidth="1"/>
    <col min="10106" max="10106" width="5.7109375" style="245" customWidth="1"/>
    <col min="10107" max="10107" width="5.28515625" style="245" customWidth="1"/>
    <col min="10108" max="10113" width="4.7109375" style="245" customWidth="1"/>
    <col min="10114" max="10114" width="5.85546875" style="245" customWidth="1"/>
    <col min="10115" max="10115" width="7.140625" style="245" customWidth="1"/>
    <col min="10116" max="10123" width="4.7109375" style="245" customWidth="1"/>
    <col min="10124" max="10124" width="5.5703125" style="245" customWidth="1"/>
    <col min="10125" max="10126" width="4.7109375" style="245" customWidth="1"/>
    <col min="10127" max="10128" width="5.5703125" style="245" customWidth="1"/>
    <col min="10129" max="10129" width="4.7109375" style="245" customWidth="1"/>
    <col min="10130" max="10131" width="5.5703125" style="245" customWidth="1"/>
    <col min="10132" max="10133" width="4.7109375" style="245" customWidth="1"/>
    <col min="10134" max="10134" width="6.28515625" style="245" customWidth="1"/>
    <col min="10135" max="10135" width="6" style="245" customWidth="1"/>
    <col min="10136" max="10136" width="7.7109375" style="245" customWidth="1"/>
    <col min="10137" max="10137" width="6.7109375" style="245" customWidth="1"/>
    <col min="10138" max="10138" width="10.42578125" style="245" customWidth="1"/>
    <col min="10139" max="10139" width="9.5703125" style="245" customWidth="1"/>
    <col min="10140" max="10140" width="9.7109375" style="245" customWidth="1"/>
    <col min="10141" max="10141" width="8.28515625" style="245" customWidth="1"/>
    <col min="10142" max="10142" width="4.5703125" style="245" customWidth="1"/>
    <col min="10143" max="10143" width="7.5703125" style="245" customWidth="1"/>
    <col min="10144" max="10144" width="5.85546875" style="245" customWidth="1"/>
    <col min="10145" max="10145" width="6.140625" style="245" customWidth="1"/>
    <col min="10146" max="10146" width="6" style="245" customWidth="1"/>
    <col min="10147" max="10147" width="6.28515625" style="245" customWidth="1"/>
    <col min="10148" max="10148" width="8.28515625" style="245" customWidth="1"/>
    <col min="10149" max="10149" width="10.42578125" style="245" customWidth="1"/>
    <col min="10150" max="10348" width="9" style="245"/>
    <col min="10349" max="10349" width="4.140625" style="245" customWidth="1"/>
    <col min="10350" max="10350" width="12.140625" style="245" customWidth="1"/>
    <col min="10351" max="10351" width="26.5703125" style="245" customWidth="1"/>
    <col min="10352" max="10353" width="5" style="245" customWidth="1"/>
    <col min="10354" max="10354" width="4.5703125" style="245" customWidth="1"/>
    <col min="10355" max="10355" width="7.42578125" style="245" customWidth="1"/>
    <col min="10356" max="10356" width="7.28515625" style="245" customWidth="1"/>
    <col min="10357" max="10358" width="4.7109375" style="245" customWidth="1"/>
    <col min="10359" max="10359" width="7.7109375" style="245" customWidth="1"/>
    <col min="10360" max="10361" width="4.7109375" style="245" customWidth="1"/>
    <col min="10362" max="10362" width="5.7109375" style="245" customWidth="1"/>
    <col min="10363" max="10363" width="5.28515625" style="245" customWidth="1"/>
    <col min="10364" max="10369" width="4.7109375" style="245" customWidth="1"/>
    <col min="10370" max="10370" width="5.85546875" style="245" customWidth="1"/>
    <col min="10371" max="10371" width="7.140625" style="245" customWidth="1"/>
    <col min="10372" max="10379" width="4.7109375" style="245" customWidth="1"/>
    <col min="10380" max="10380" width="5.5703125" style="245" customWidth="1"/>
    <col min="10381" max="10382" width="4.7109375" style="245" customWidth="1"/>
    <col min="10383" max="10384" width="5.5703125" style="245" customWidth="1"/>
    <col min="10385" max="10385" width="4.7109375" style="245" customWidth="1"/>
    <col min="10386" max="10387" width="5.5703125" style="245" customWidth="1"/>
    <col min="10388" max="10389" width="4.7109375" style="245" customWidth="1"/>
    <col min="10390" max="10390" width="6.28515625" style="245" customWidth="1"/>
    <col min="10391" max="10391" width="6" style="245" customWidth="1"/>
    <col min="10392" max="10392" width="7.7109375" style="245" customWidth="1"/>
    <col min="10393" max="10393" width="6.7109375" style="245" customWidth="1"/>
    <col min="10394" max="10394" width="10.42578125" style="245" customWidth="1"/>
    <col min="10395" max="10395" width="9.5703125" style="245" customWidth="1"/>
    <col min="10396" max="10396" width="9.7109375" style="245" customWidth="1"/>
    <col min="10397" max="10397" width="8.28515625" style="245" customWidth="1"/>
    <col min="10398" max="10398" width="4.5703125" style="245" customWidth="1"/>
    <col min="10399" max="10399" width="7.5703125" style="245" customWidth="1"/>
    <col min="10400" max="10400" width="5.85546875" style="245" customWidth="1"/>
    <col min="10401" max="10401" width="6.140625" style="245" customWidth="1"/>
    <col min="10402" max="10402" width="6" style="245" customWidth="1"/>
    <col min="10403" max="10403" width="6.28515625" style="245" customWidth="1"/>
    <col min="10404" max="10404" width="8.28515625" style="245" customWidth="1"/>
    <col min="10405" max="10405" width="10.42578125" style="245" customWidth="1"/>
    <col min="10406" max="10604" width="9" style="245"/>
    <col min="10605" max="10605" width="4.140625" style="245" customWidth="1"/>
    <col min="10606" max="10606" width="12.140625" style="245" customWidth="1"/>
    <col min="10607" max="10607" width="26.5703125" style="245" customWidth="1"/>
    <col min="10608" max="10609" width="5" style="245" customWidth="1"/>
    <col min="10610" max="10610" width="4.5703125" style="245" customWidth="1"/>
    <col min="10611" max="10611" width="7.42578125" style="245" customWidth="1"/>
    <col min="10612" max="10612" width="7.28515625" style="245" customWidth="1"/>
    <col min="10613" max="10614" width="4.7109375" style="245" customWidth="1"/>
    <col min="10615" max="10615" width="7.7109375" style="245" customWidth="1"/>
    <col min="10616" max="10617" width="4.7109375" style="245" customWidth="1"/>
    <col min="10618" max="10618" width="5.7109375" style="245" customWidth="1"/>
    <col min="10619" max="10619" width="5.28515625" style="245" customWidth="1"/>
    <col min="10620" max="10625" width="4.7109375" style="245" customWidth="1"/>
    <col min="10626" max="10626" width="5.85546875" style="245" customWidth="1"/>
    <col min="10627" max="10627" width="7.140625" style="245" customWidth="1"/>
    <col min="10628" max="10635" width="4.7109375" style="245" customWidth="1"/>
    <col min="10636" max="10636" width="5.5703125" style="245" customWidth="1"/>
    <col min="10637" max="10638" width="4.7109375" style="245" customWidth="1"/>
    <col min="10639" max="10640" width="5.5703125" style="245" customWidth="1"/>
    <col min="10641" max="10641" width="4.7109375" style="245" customWidth="1"/>
    <col min="10642" max="10643" width="5.5703125" style="245" customWidth="1"/>
    <col min="10644" max="10645" width="4.7109375" style="245" customWidth="1"/>
    <col min="10646" max="10646" width="6.28515625" style="245" customWidth="1"/>
    <col min="10647" max="10647" width="6" style="245" customWidth="1"/>
    <col min="10648" max="10648" width="7.7109375" style="245" customWidth="1"/>
    <col min="10649" max="10649" width="6.7109375" style="245" customWidth="1"/>
    <col min="10650" max="10650" width="10.42578125" style="245" customWidth="1"/>
    <col min="10651" max="10651" width="9.5703125" style="245" customWidth="1"/>
    <col min="10652" max="10652" width="9.7109375" style="245" customWidth="1"/>
    <col min="10653" max="10653" width="8.28515625" style="245" customWidth="1"/>
    <col min="10654" max="10654" width="4.5703125" style="245" customWidth="1"/>
    <col min="10655" max="10655" width="7.5703125" style="245" customWidth="1"/>
    <col min="10656" max="10656" width="5.85546875" style="245" customWidth="1"/>
    <col min="10657" max="10657" width="6.140625" style="245" customWidth="1"/>
    <col min="10658" max="10658" width="6" style="245" customWidth="1"/>
    <col min="10659" max="10659" width="6.28515625" style="245" customWidth="1"/>
    <col min="10660" max="10660" width="8.28515625" style="245" customWidth="1"/>
    <col min="10661" max="10661" width="10.42578125" style="245" customWidth="1"/>
    <col min="10662" max="10860" width="9" style="245"/>
    <col min="10861" max="10861" width="4.140625" style="245" customWidth="1"/>
    <col min="10862" max="10862" width="12.140625" style="245" customWidth="1"/>
    <col min="10863" max="10863" width="26.5703125" style="245" customWidth="1"/>
    <col min="10864" max="10865" width="5" style="245" customWidth="1"/>
    <col min="10866" max="10866" width="4.5703125" style="245" customWidth="1"/>
    <col min="10867" max="10867" width="7.42578125" style="245" customWidth="1"/>
    <col min="10868" max="10868" width="7.28515625" style="245" customWidth="1"/>
    <col min="10869" max="10870" width="4.7109375" style="245" customWidth="1"/>
    <col min="10871" max="10871" width="7.7109375" style="245" customWidth="1"/>
    <col min="10872" max="10873" width="4.7109375" style="245" customWidth="1"/>
    <col min="10874" max="10874" width="5.7109375" style="245" customWidth="1"/>
    <col min="10875" max="10875" width="5.28515625" style="245" customWidth="1"/>
    <col min="10876" max="10881" width="4.7109375" style="245" customWidth="1"/>
    <col min="10882" max="10882" width="5.85546875" style="245" customWidth="1"/>
    <col min="10883" max="10883" width="7.140625" style="245" customWidth="1"/>
    <col min="10884" max="10891" width="4.7109375" style="245" customWidth="1"/>
    <col min="10892" max="10892" width="5.5703125" style="245" customWidth="1"/>
    <col min="10893" max="10894" width="4.7109375" style="245" customWidth="1"/>
    <col min="10895" max="10896" width="5.5703125" style="245" customWidth="1"/>
    <col min="10897" max="10897" width="4.7109375" style="245" customWidth="1"/>
    <col min="10898" max="10899" width="5.5703125" style="245" customWidth="1"/>
    <col min="10900" max="10901" width="4.7109375" style="245" customWidth="1"/>
    <col min="10902" max="10902" width="6.28515625" style="245" customWidth="1"/>
    <col min="10903" max="10903" width="6" style="245" customWidth="1"/>
    <col min="10904" max="10904" width="7.7109375" style="245" customWidth="1"/>
    <col min="10905" max="10905" width="6.7109375" style="245" customWidth="1"/>
    <col min="10906" max="10906" width="10.42578125" style="245" customWidth="1"/>
    <col min="10907" max="10907" width="9.5703125" style="245" customWidth="1"/>
    <col min="10908" max="10908" width="9.7109375" style="245" customWidth="1"/>
    <col min="10909" max="10909" width="8.28515625" style="245" customWidth="1"/>
    <col min="10910" max="10910" width="4.5703125" style="245" customWidth="1"/>
    <col min="10911" max="10911" width="7.5703125" style="245" customWidth="1"/>
    <col min="10912" max="10912" width="5.85546875" style="245" customWidth="1"/>
    <col min="10913" max="10913" width="6.140625" style="245" customWidth="1"/>
    <col min="10914" max="10914" width="6" style="245" customWidth="1"/>
    <col min="10915" max="10915" width="6.28515625" style="245" customWidth="1"/>
    <col min="10916" max="10916" width="8.28515625" style="245" customWidth="1"/>
    <col min="10917" max="10917" width="10.42578125" style="245" customWidth="1"/>
    <col min="10918" max="11116" width="9" style="245"/>
    <col min="11117" max="11117" width="4.140625" style="245" customWidth="1"/>
    <col min="11118" max="11118" width="12.140625" style="245" customWidth="1"/>
    <col min="11119" max="11119" width="26.5703125" style="245" customWidth="1"/>
    <col min="11120" max="11121" width="5" style="245" customWidth="1"/>
    <col min="11122" max="11122" width="4.5703125" style="245" customWidth="1"/>
    <col min="11123" max="11123" width="7.42578125" style="245" customWidth="1"/>
    <col min="11124" max="11124" width="7.28515625" style="245" customWidth="1"/>
    <col min="11125" max="11126" width="4.7109375" style="245" customWidth="1"/>
    <col min="11127" max="11127" width="7.7109375" style="245" customWidth="1"/>
    <col min="11128" max="11129" width="4.7109375" style="245" customWidth="1"/>
    <col min="11130" max="11130" width="5.7109375" style="245" customWidth="1"/>
    <col min="11131" max="11131" width="5.28515625" style="245" customWidth="1"/>
    <col min="11132" max="11137" width="4.7109375" style="245" customWidth="1"/>
    <col min="11138" max="11138" width="5.85546875" style="245" customWidth="1"/>
    <col min="11139" max="11139" width="7.140625" style="245" customWidth="1"/>
    <col min="11140" max="11147" width="4.7109375" style="245" customWidth="1"/>
    <col min="11148" max="11148" width="5.5703125" style="245" customWidth="1"/>
    <col min="11149" max="11150" width="4.7109375" style="245" customWidth="1"/>
    <col min="11151" max="11152" width="5.5703125" style="245" customWidth="1"/>
    <col min="11153" max="11153" width="4.7109375" style="245" customWidth="1"/>
    <col min="11154" max="11155" width="5.5703125" style="245" customWidth="1"/>
    <col min="11156" max="11157" width="4.7109375" style="245" customWidth="1"/>
    <col min="11158" max="11158" width="6.28515625" style="245" customWidth="1"/>
    <col min="11159" max="11159" width="6" style="245" customWidth="1"/>
    <col min="11160" max="11160" width="7.7109375" style="245" customWidth="1"/>
    <col min="11161" max="11161" width="6.7109375" style="245" customWidth="1"/>
    <col min="11162" max="11162" width="10.42578125" style="245" customWidth="1"/>
    <col min="11163" max="11163" width="9.5703125" style="245" customWidth="1"/>
    <col min="11164" max="11164" width="9.7109375" style="245" customWidth="1"/>
    <col min="11165" max="11165" width="8.28515625" style="245" customWidth="1"/>
    <col min="11166" max="11166" width="4.5703125" style="245" customWidth="1"/>
    <col min="11167" max="11167" width="7.5703125" style="245" customWidth="1"/>
    <col min="11168" max="11168" width="5.85546875" style="245" customWidth="1"/>
    <col min="11169" max="11169" width="6.140625" style="245" customWidth="1"/>
    <col min="11170" max="11170" width="6" style="245" customWidth="1"/>
    <col min="11171" max="11171" width="6.28515625" style="245" customWidth="1"/>
    <col min="11172" max="11172" width="8.28515625" style="245" customWidth="1"/>
    <col min="11173" max="11173" width="10.42578125" style="245" customWidth="1"/>
    <col min="11174" max="11372" width="9" style="245"/>
    <col min="11373" max="11373" width="4.140625" style="245" customWidth="1"/>
    <col min="11374" max="11374" width="12.140625" style="245" customWidth="1"/>
    <col min="11375" max="11375" width="26.5703125" style="245" customWidth="1"/>
    <col min="11376" max="11377" width="5" style="245" customWidth="1"/>
    <col min="11378" max="11378" width="4.5703125" style="245" customWidth="1"/>
    <col min="11379" max="11379" width="7.42578125" style="245" customWidth="1"/>
    <col min="11380" max="11380" width="7.28515625" style="245" customWidth="1"/>
    <col min="11381" max="11382" width="4.7109375" style="245" customWidth="1"/>
    <col min="11383" max="11383" width="7.7109375" style="245" customWidth="1"/>
    <col min="11384" max="11385" width="4.7109375" style="245" customWidth="1"/>
    <col min="11386" max="11386" width="5.7109375" style="245" customWidth="1"/>
    <col min="11387" max="11387" width="5.28515625" style="245" customWidth="1"/>
    <col min="11388" max="11393" width="4.7109375" style="245" customWidth="1"/>
    <col min="11394" max="11394" width="5.85546875" style="245" customWidth="1"/>
    <col min="11395" max="11395" width="7.140625" style="245" customWidth="1"/>
    <col min="11396" max="11403" width="4.7109375" style="245" customWidth="1"/>
    <col min="11404" max="11404" width="5.5703125" style="245" customWidth="1"/>
    <col min="11405" max="11406" width="4.7109375" style="245" customWidth="1"/>
    <col min="11407" max="11408" width="5.5703125" style="245" customWidth="1"/>
    <col min="11409" max="11409" width="4.7109375" style="245" customWidth="1"/>
    <col min="11410" max="11411" width="5.5703125" style="245" customWidth="1"/>
    <col min="11412" max="11413" width="4.7109375" style="245" customWidth="1"/>
    <col min="11414" max="11414" width="6.28515625" style="245" customWidth="1"/>
    <col min="11415" max="11415" width="6" style="245" customWidth="1"/>
    <col min="11416" max="11416" width="7.7109375" style="245" customWidth="1"/>
    <col min="11417" max="11417" width="6.7109375" style="245" customWidth="1"/>
    <col min="11418" max="11418" width="10.42578125" style="245" customWidth="1"/>
    <col min="11419" max="11419" width="9.5703125" style="245" customWidth="1"/>
    <col min="11420" max="11420" width="9.7109375" style="245" customWidth="1"/>
    <col min="11421" max="11421" width="8.28515625" style="245" customWidth="1"/>
    <col min="11422" max="11422" width="4.5703125" style="245" customWidth="1"/>
    <col min="11423" max="11423" width="7.5703125" style="245" customWidth="1"/>
    <col min="11424" max="11424" width="5.85546875" style="245" customWidth="1"/>
    <col min="11425" max="11425" width="6.140625" style="245" customWidth="1"/>
    <col min="11426" max="11426" width="6" style="245" customWidth="1"/>
    <col min="11427" max="11427" width="6.28515625" style="245" customWidth="1"/>
    <col min="11428" max="11428" width="8.28515625" style="245" customWidth="1"/>
    <col min="11429" max="11429" width="10.42578125" style="245" customWidth="1"/>
    <col min="11430" max="11628" width="9" style="245"/>
    <col min="11629" max="11629" width="4.140625" style="245" customWidth="1"/>
    <col min="11630" max="11630" width="12.140625" style="245" customWidth="1"/>
    <col min="11631" max="11631" width="26.5703125" style="245" customWidth="1"/>
    <col min="11632" max="11633" width="5" style="245" customWidth="1"/>
    <col min="11634" max="11634" width="4.5703125" style="245" customWidth="1"/>
    <col min="11635" max="11635" width="7.42578125" style="245" customWidth="1"/>
    <col min="11636" max="11636" width="7.28515625" style="245" customWidth="1"/>
    <col min="11637" max="11638" width="4.7109375" style="245" customWidth="1"/>
    <col min="11639" max="11639" width="7.7109375" style="245" customWidth="1"/>
    <col min="11640" max="11641" width="4.7109375" style="245" customWidth="1"/>
    <col min="11642" max="11642" width="5.7109375" style="245" customWidth="1"/>
    <col min="11643" max="11643" width="5.28515625" style="245" customWidth="1"/>
    <col min="11644" max="11649" width="4.7109375" style="245" customWidth="1"/>
    <col min="11650" max="11650" width="5.85546875" style="245" customWidth="1"/>
    <col min="11651" max="11651" width="7.140625" style="245" customWidth="1"/>
    <col min="11652" max="11659" width="4.7109375" style="245" customWidth="1"/>
    <col min="11660" max="11660" width="5.5703125" style="245" customWidth="1"/>
    <col min="11661" max="11662" width="4.7109375" style="245" customWidth="1"/>
    <col min="11663" max="11664" width="5.5703125" style="245" customWidth="1"/>
    <col min="11665" max="11665" width="4.7109375" style="245" customWidth="1"/>
    <col min="11666" max="11667" width="5.5703125" style="245" customWidth="1"/>
    <col min="11668" max="11669" width="4.7109375" style="245" customWidth="1"/>
    <col min="11670" max="11670" width="6.28515625" style="245" customWidth="1"/>
    <col min="11671" max="11671" width="6" style="245" customWidth="1"/>
    <col min="11672" max="11672" width="7.7109375" style="245" customWidth="1"/>
    <col min="11673" max="11673" width="6.7109375" style="245" customWidth="1"/>
    <col min="11674" max="11674" width="10.42578125" style="245" customWidth="1"/>
    <col min="11675" max="11675" width="9.5703125" style="245" customWidth="1"/>
    <col min="11676" max="11676" width="9.7109375" style="245" customWidth="1"/>
    <col min="11677" max="11677" width="8.28515625" style="245" customWidth="1"/>
    <col min="11678" max="11678" width="4.5703125" style="245" customWidth="1"/>
    <col min="11679" max="11679" width="7.5703125" style="245" customWidth="1"/>
    <col min="11680" max="11680" width="5.85546875" style="245" customWidth="1"/>
    <col min="11681" max="11681" width="6.140625" style="245" customWidth="1"/>
    <col min="11682" max="11682" width="6" style="245" customWidth="1"/>
    <col min="11683" max="11683" width="6.28515625" style="245" customWidth="1"/>
    <col min="11684" max="11684" width="8.28515625" style="245" customWidth="1"/>
    <col min="11685" max="11685" width="10.42578125" style="245" customWidth="1"/>
    <col min="11686" max="11884" width="9" style="245"/>
    <col min="11885" max="11885" width="4.140625" style="245" customWidth="1"/>
    <col min="11886" max="11886" width="12.140625" style="245" customWidth="1"/>
    <col min="11887" max="11887" width="26.5703125" style="245" customWidth="1"/>
    <col min="11888" max="11889" width="5" style="245" customWidth="1"/>
    <col min="11890" max="11890" width="4.5703125" style="245" customWidth="1"/>
    <col min="11891" max="11891" width="7.42578125" style="245" customWidth="1"/>
    <col min="11892" max="11892" width="7.28515625" style="245" customWidth="1"/>
    <col min="11893" max="11894" width="4.7109375" style="245" customWidth="1"/>
    <col min="11895" max="11895" width="7.7109375" style="245" customWidth="1"/>
    <col min="11896" max="11897" width="4.7109375" style="245" customWidth="1"/>
    <col min="11898" max="11898" width="5.7109375" style="245" customWidth="1"/>
    <col min="11899" max="11899" width="5.28515625" style="245" customWidth="1"/>
    <col min="11900" max="11905" width="4.7109375" style="245" customWidth="1"/>
    <col min="11906" max="11906" width="5.85546875" style="245" customWidth="1"/>
    <col min="11907" max="11907" width="7.140625" style="245" customWidth="1"/>
    <col min="11908" max="11915" width="4.7109375" style="245" customWidth="1"/>
    <col min="11916" max="11916" width="5.5703125" style="245" customWidth="1"/>
    <col min="11917" max="11918" width="4.7109375" style="245" customWidth="1"/>
    <col min="11919" max="11920" width="5.5703125" style="245" customWidth="1"/>
    <col min="11921" max="11921" width="4.7109375" style="245" customWidth="1"/>
    <col min="11922" max="11923" width="5.5703125" style="245" customWidth="1"/>
    <col min="11924" max="11925" width="4.7109375" style="245" customWidth="1"/>
    <col min="11926" max="11926" width="6.28515625" style="245" customWidth="1"/>
    <col min="11927" max="11927" width="6" style="245" customWidth="1"/>
    <col min="11928" max="11928" width="7.7109375" style="245" customWidth="1"/>
    <col min="11929" max="11929" width="6.7109375" style="245" customWidth="1"/>
    <col min="11930" max="11930" width="10.42578125" style="245" customWidth="1"/>
    <col min="11931" max="11931" width="9.5703125" style="245" customWidth="1"/>
    <col min="11932" max="11932" width="9.7109375" style="245" customWidth="1"/>
    <col min="11933" max="11933" width="8.28515625" style="245" customWidth="1"/>
    <col min="11934" max="11934" width="4.5703125" style="245" customWidth="1"/>
    <col min="11935" max="11935" width="7.5703125" style="245" customWidth="1"/>
    <col min="11936" max="11936" width="5.85546875" style="245" customWidth="1"/>
    <col min="11937" max="11937" width="6.140625" style="245" customWidth="1"/>
    <col min="11938" max="11938" width="6" style="245" customWidth="1"/>
    <col min="11939" max="11939" width="6.28515625" style="245" customWidth="1"/>
    <col min="11940" max="11940" width="8.28515625" style="245" customWidth="1"/>
    <col min="11941" max="11941" width="10.42578125" style="245" customWidth="1"/>
    <col min="11942" max="12140" width="9" style="245"/>
    <col min="12141" max="12141" width="4.140625" style="245" customWidth="1"/>
    <col min="12142" max="12142" width="12.140625" style="245" customWidth="1"/>
    <col min="12143" max="12143" width="26.5703125" style="245" customWidth="1"/>
    <col min="12144" max="12145" width="5" style="245" customWidth="1"/>
    <col min="12146" max="12146" width="4.5703125" style="245" customWidth="1"/>
    <col min="12147" max="12147" width="7.42578125" style="245" customWidth="1"/>
    <col min="12148" max="12148" width="7.28515625" style="245" customWidth="1"/>
    <col min="12149" max="12150" width="4.7109375" style="245" customWidth="1"/>
    <col min="12151" max="12151" width="7.7109375" style="245" customWidth="1"/>
    <col min="12152" max="12153" width="4.7109375" style="245" customWidth="1"/>
    <col min="12154" max="12154" width="5.7109375" style="245" customWidth="1"/>
    <col min="12155" max="12155" width="5.28515625" style="245" customWidth="1"/>
    <col min="12156" max="12161" width="4.7109375" style="245" customWidth="1"/>
    <col min="12162" max="12162" width="5.85546875" style="245" customWidth="1"/>
    <col min="12163" max="12163" width="7.140625" style="245" customWidth="1"/>
    <col min="12164" max="12171" width="4.7109375" style="245" customWidth="1"/>
    <col min="12172" max="12172" width="5.5703125" style="245" customWidth="1"/>
    <col min="12173" max="12174" width="4.7109375" style="245" customWidth="1"/>
    <col min="12175" max="12176" width="5.5703125" style="245" customWidth="1"/>
    <col min="12177" max="12177" width="4.7109375" style="245" customWidth="1"/>
    <col min="12178" max="12179" width="5.5703125" style="245" customWidth="1"/>
    <col min="12180" max="12181" width="4.7109375" style="245" customWidth="1"/>
    <col min="12182" max="12182" width="6.28515625" style="245" customWidth="1"/>
    <col min="12183" max="12183" width="6" style="245" customWidth="1"/>
    <col min="12184" max="12184" width="7.7109375" style="245" customWidth="1"/>
    <col min="12185" max="12185" width="6.7109375" style="245" customWidth="1"/>
    <col min="12186" max="12186" width="10.42578125" style="245" customWidth="1"/>
    <col min="12187" max="12187" width="9.5703125" style="245" customWidth="1"/>
    <col min="12188" max="12188" width="9.7109375" style="245" customWidth="1"/>
    <col min="12189" max="12189" width="8.28515625" style="245" customWidth="1"/>
    <col min="12190" max="12190" width="4.5703125" style="245" customWidth="1"/>
    <col min="12191" max="12191" width="7.5703125" style="245" customWidth="1"/>
    <col min="12192" max="12192" width="5.85546875" style="245" customWidth="1"/>
    <col min="12193" max="12193" width="6.140625" style="245" customWidth="1"/>
    <col min="12194" max="12194" width="6" style="245" customWidth="1"/>
    <col min="12195" max="12195" width="6.28515625" style="245" customWidth="1"/>
    <col min="12196" max="12196" width="8.28515625" style="245" customWidth="1"/>
    <col min="12197" max="12197" width="10.42578125" style="245" customWidth="1"/>
    <col min="12198" max="12396" width="9" style="245"/>
    <col min="12397" max="12397" width="4.140625" style="245" customWidth="1"/>
    <col min="12398" max="12398" width="12.140625" style="245" customWidth="1"/>
    <col min="12399" max="12399" width="26.5703125" style="245" customWidth="1"/>
    <col min="12400" max="12401" width="5" style="245" customWidth="1"/>
    <col min="12402" max="12402" width="4.5703125" style="245" customWidth="1"/>
    <col min="12403" max="12403" width="7.42578125" style="245" customWidth="1"/>
    <col min="12404" max="12404" width="7.28515625" style="245" customWidth="1"/>
    <col min="12405" max="12406" width="4.7109375" style="245" customWidth="1"/>
    <col min="12407" max="12407" width="7.7109375" style="245" customWidth="1"/>
    <col min="12408" max="12409" width="4.7109375" style="245" customWidth="1"/>
    <col min="12410" max="12410" width="5.7109375" style="245" customWidth="1"/>
    <col min="12411" max="12411" width="5.28515625" style="245" customWidth="1"/>
    <col min="12412" max="12417" width="4.7109375" style="245" customWidth="1"/>
    <col min="12418" max="12418" width="5.85546875" style="245" customWidth="1"/>
    <col min="12419" max="12419" width="7.140625" style="245" customWidth="1"/>
    <col min="12420" max="12427" width="4.7109375" style="245" customWidth="1"/>
    <col min="12428" max="12428" width="5.5703125" style="245" customWidth="1"/>
    <col min="12429" max="12430" width="4.7109375" style="245" customWidth="1"/>
    <col min="12431" max="12432" width="5.5703125" style="245" customWidth="1"/>
    <col min="12433" max="12433" width="4.7109375" style="245" customWidth="1"/>
    <col min="12434" max="12435" width="5.5703125" style="245" customWidth="1"/>
    <col min="12436" max="12437" width="4.7109375" style="245" customWidth="1"/>
    <col min="12438" max="12438" width="6.28515625" style="245" customWidth="1"/>
    <col min="12439" max="12439" width="6" style="245" customWidth="1"/>
    <col min="12440" max="12440" width="7.7109375" style="245" customWidth="1"/>
    <col min="12441" max="12441" width="6.7109375" style="245" customWidth="1"/>
    <col min="12442" max="12442" width="10.42578125" style="245" customWidth="1"/>
    <col min="12443" max="12443" width="9.5703125" style="245" customWidth="1"/>
    <col min="12444" max="12444" width="9.7109375" style="245" customWidth="1"/>
    <col min="12445" max="12445" width="8.28515625" style="245" customWidth="1"/>
    <col min="12446" max="12446" width="4.5703125" style="245" customWidth="1"/>
    <col min="12447" max="12447" width="7.5703125" style="245" customWidth="1"/>
    <col min="12448" max="12448" width="5.85546875" style="245" customWidth="1"/>
    <col min="12449" max="12449" width="6.140625" style="245" customWidth="1"/>
    <col min="12450" max="12450" width="6" style="245" customWidth="1"/>
    <col min="12451" max="12451" width="6.28515625" style="245" customWidth="1"/>
    <col min="12452" max="12452" width="8.28515625" style="245" customWidth="1"/>
    <col min="12453" max="12453" width="10.42578125" style="245" customWidth="1"/>
    <col min="12454" max="12652" width="9" style="245"/>
    <col min="12653" max="12653" width="4.140625" style="245" customWidth="1"/>
    <col min="12654" max="12654" width="12.140625" style="245" customWidth="1"/>
    <col min="12655" max="12655" width="26.5703125" style="245" customWidth="1"/>
    <col min="12656" max="12657" width="5" style="245" customWidth="1"/>
    <col min="12658" max="12658" width="4.5703125" style="245" customWidth="1"/>
    <col min="12659" max="12659" width="7.42578125" style="245" customWidth="1"/>
    <col min="12660" max="12660" width="7.28515625" style="245" customWidth="1"/>
    <col min="12661" max="12662" width="4.7109375" style="245" customWidth="1"/>
    <col min="12663" max="12663" width="7.7109375" style="245" customWidth="1"/>
    <col min="12664" max="12665" width="4.7109375" style="245" customWidth="1"/>
    <col min="12666" max="12666" width="5.7109375" style="245" customWidth="1"/>
    <col min="12667" max="12667" width="5.28515625" style="245" customWidth="1"/>
    <col min="12668" max="12673" width="4.7109375" style="245" customWidth="1"/>
    <col min="12674" max="12674" width="5.85546875" style="245" customWidth="1"/>
    <col min="12675" max="12675" width="7.140625" style="245" customWidth="1"/>
    <col min="12676" max="12683" width="4.7109375" style="245" customWidth="1"/>
    <col min="12684" max="12684" width="5.5703125" style="245" customWidth="1"/>
    <col min="12685" max="12686" width="4.7109375" style="245" customWidth="1"/>
    <col min="12687" max="12688" width="5.5703125" style="245" customWidth="1"/>
    <col min="12689" max="12689" width="4.7109375" style="245" customWidth="1"/>
    <col min="12690" max="12691" width="5.5703125" style="245" customWidth="1"/>
    <col min="12692" max="12693" width="4.7109375" style="245" customWidth="1"/>
    <col min="12694" max="12694" width="6.28515625" style="245" customWidth="1"/>
    <col min="12695" max="12695" width="6" style="245" customWidth="1"/>
    <col min="12696" max="12696" width="7.7109375" style="245" customWidth="1"/>
    <col min="12697" max="12697" width="6.7109375" style="245" customWidth="1"/>
    <col min="12698" max="12698" width="10.42578125" style="245" customWidth="1"/>
    <col min="12699" max="12699" width="9.5703125" style="245" customWidth="1"/>
    <col min="12700" max="12700" width="9.7109375" style="245" customWidth="1"/>
    <col min="12701" max="12701" width="8.28515625" style="245" customWidth="1"/>
    <col min="12702" max="12702" width="4.5703125" style="245" customWidth="1"/>
    <col min="12703" max="12703" width="7.5703125" style="245" customWidth="1"/>
    <col min="12704" max="12704" width="5.85546875" style="245" customWidth="1"/>
    <col min="12705" max="12705" width="6.140625" style="245" customWidth="1"/>
    <col min="12706" max="12706" width="6" style="245" customWidth="1"/>
    <col min="12707" max="12707" width="6.28515625" style="245" customWidth="1"/>
    <col min="12708" max="12708" width="8.28515625" style="245" customWidth="1"/>
    <col min="12709" max="12709" width="10.42578125" style="245" customWidth="1"/>
    <col min="12710" max="12908" width="9" style="245"/>
    <col min="12909" max="12909" width="4.140625" style="245" customWidth="1"/>
    <col min="12910" max="12910" width="12.140625" style="245" customWidth="1"/>
    <col min="12911" max="12911" width="26.5703125" style="245" customWidth="1"/>
    <col min="12912" max="12913" width="5" style="245" customWidth="1"/>
    <col min="12914" max="12914" width="4.5703125" style="245" customWidth="1"/>
    <col min="12915" max="12915" width="7.42578125" style="245" customWidth="1"/>
    <col min="12916" max="12916" width="7.28515625" style="245" customWidth="1"/>
    <col min="12917" max="12918" width="4.7109375" style="245" customWidth="1"/>
    <col min="12919" max="12919" width="7.7109375" style="245" customWidth="1"/>
    <col min="12920" max="12921" width="4.7109375" style="245" customWidth="1"/>
    <col min="12922" max="12922" width="5.7109375" style="245" customWidth="1"/>
    <col min="12923" max="12923" width="5.28515625" style="245" customWidth="1"/>
    <col min="12924" max="12929" width="4.7109375" style="245" customWidth="1"/>
    <col min="12930" max="12930" width="5.85546875" style="245" customWidth="1"/>
    <col min="12931" max="12931" width="7.140625" style="245" customWidth="1"/>
    <col min="12932" max="12939" width="4.7109375" style="245" customWidth="1"/>
    <col min="12940" max="12940" width="5.5703125" style="245" customWidth="1"/>
    <col min="12941" max="12942" width="4.7109375" style="245" customWidth="1"/>
    <col min="12943" max="12944" width="5.5703125" style="245" customWidth="1"/>
    <col min="12945" max="12945" width="4.7109375" style="245" customWidth="1"/>
    <col min="12946" max="12947" width="5.5703125" style="245" customWidth="1"/>
    <col min="12948" max="12949" width="4.7109375" style="245" customWidth="1"/>
    <col min="12950" max="12950" width="6.28515625" style="245" customWidth="1"/>
    <col min="12951" max="12951" width="6" style="245" customWidth="1"/>
    <col min="12952" max="12952" width="7.7109375" style="245" customWidth="1"/>
    <col min="12953" max="12953" width="6.7109375" style="245" customWidth="1"/>
    <col min="12954" max="12954" width="10.42578125" style="245" customWidth="1"/>
    <col min="12955" max="12955" width="9.5703125" style="245" customWidth="1"/>
    <col min="12956" max="12956" width="9.7109375" style="245" customWidth="1"/>
    <col min="12957" max="12957" width="8.28515625" style="245" customWidth="1"/>
    <col min="12958" max="12958" width="4.5703125" style="245" customWidth="1"/>
    <col min="12959" max="12959" width="7.5703125" style="245" customWidth="1"/>
    <col min="12960" max="12960" width="5.85546875" style="245" customWidth="1"/>
    <col min="12961" max="12961" width="6.140625" style="245" customWidth="1"/>
    <col min="12962" max="12962" width="6" style="245" customWidth="1"/>
    <col min="12963" max="12963" width="6.28515625" style="245" customWidth="1"/>
    <col min="12964" max="12964" width="8.28515625" style="245" customWidth="1"/>
    <col min="12965" max="12965" width="10.42578125" style="245" customWidth="1"/>
    <col min="12966" max="13164" width="9" style="245"/>
    <col min="13165" max="13165" width="4.140625" style="245" customWidth="1"/>
    <col min="13166" max="13166" width="12.140625" style="245" customWidth="1"/>
    <col min="13167" max="13167" width="26.5703125" style="245" customWidth="1"/>
    <col min="13168" max="13169" width="5" style="245" customWidth="1"/>
    <col min="13170" max="13170" width="4.5703125" style="245" customWidth="1"/>
    <col min="13171" max="13171" width="7.42578125" style="245" customWidth="1"/>
    <col min="13172" max="13172" width="7.28515625" style="245" customWidth="1"/>
    <col min="13173" max="13174" width="4.7109375" style="245" customWidth="1"/>
    <col min="13175" max="13175" width="7.7109375" style="245" customWidth="1"/>
    <col min="13176" max="13177" width="4.7109375" style="245" customWidth="1"/>
    <col min="13178" max="13178" width="5.7109375" style="245" customWidth="1"/>
    <col min="13179" max="13179" width="5.28515625" style="245" customWidth="1"/>
    <col min="13180" max="13185" width="4.7109375" style="245" customWidth="1"/>
    <col min="13186" max="13186" width="5.85546875" style="245" customWidth="1"/>
    <col min="13187" max="13187" width="7.140625" style="245" customWidth="1"/>
    <col min="13188" max="13195" width="4.7109375" style="245" customWidth="1"/>
    <col min="13196" max="13196" width="5.5703125" style="245" customWidth="1"/>
    <col min="13197" max="13198" width="4.7109375" style="245" customWidth="1"/>
    <col min="13199" max="13200" width="5.5703125" style="245" customWidth="1"/>
    <col min="13201" max="13201" width="4.7109375" style="245" customWidth="1"/>
    <col min="13202" max="13203" width="5.5703125" style="245" customWidth="1"/>
    <col min="13204" max="13205" width="4.7109375" style="245" customWidth="1"/>
    <col min="13206" max="13206" width="6.28515625" style="245" customWidth="1"/>
    <col min="13207" max="13207" width="6" style="245" customWidth="1"/>
    <col min="13208" max="13208" width="7.7109375" style="245" customWidth="1"/>
    <col min="13209" max="13209" width="6.7109375" style="245" customWidth="1"/>
    <col min="13210" max="13210" width="10.42578125" style="245" customWidth="1"/>
    <col min="13211" max="13211" width="9.5703125" style="245" customWidth="1"/>
    <col min="13212" max="13212" width="9.7109375" style="245" customWidth="1"/>
    <col min="13213" max="13213" width="8.28515625" style="245" customWidth="1"/>
    <col min="13214" max="13214" width="4.5703125" style="245" customWidth="1"/>
    <col min="13215" max="13215" width="7.5703125" style="245" customWidth="1"/>
    <col min="13216" max="13216" width="5.85546875" style="245" customWidth="1"/>
    <col min="13217" max="13217" width="6.140625" style="245" customWidth="1"/>
    <col min="13218" max="13218" width="6" style="245" customWidth="1"/>
    <col min="13219" max="13219" width="6.28515625" style="245" customWidth="1"/>
    <col min="13220" max="13220" width="8.28515625" style="245" customWidth="1"/>
    <col min="13221" max="13221" width="10.42578125" style="245" customWidth="1"/>
    <col min="13222" max="13420" width="9" style="245"/>
    <col min="13421" max="13421" width="4.140625" style="245" customWidth="1"/>
    <col min="13422" max="13422" width="12.140625" style="245" customWidth="1"/>
    <col min="13423" max="13423" width="26.5703125" style="245" customWidth="1"/>
    <col min="13424" max="13425" width="5" style="245" customWidth="1"/>
    <col min="13426" max="13426" width="4.5703125" style="245" customWidth="1"/>
    <col min="13427" max="13427" width="7.42578125" style="245" customWidth="1"/>
    <col min="13428" max="13428" width="7.28515625" style="245" customWidth="1"/>
    <col min="13429" max="13430" width="4.7109375" style="245" customWidth="1"/>
    <col min="13431" max="13431" width="7.7109375" style="245" customWidth="1"/>
    <col min="13432" max="13433" width="4.7109375" style="245" customWidth="1"/>
    <col min="13434" max="13434" width="5.7109375" style="245" customWidth="1"/>
    <col min="13435" max="13435" width="5.28515625" style="245" customWidth="1"/>
    <col min="13436" max="13441" width="4.7109375" style="245" customWidth="1"/>
    <col min="13442" max="13442" width="5.85546875" style="245" customWidth="1"/>
    <col min="13443" max="13443" width="7.140625" style="245" customWidth="1"/>
    <col min="13444" max="13451" width="4.7109375" style="245" customWidth="1"/>
    <col min="13452" max="13452" width="5.5703125" style="245" customWidth="1"/>
    <col min="13453" max="13454" width="4.7109375" style="245" customWidth="1"/>
    <col min="13455" max="13456" width="5.5703125" style="245" customWidth="1"/>
    <col min="13457" max="13457" width="4.7109375" style="245" customWidth="1"/>
    <col min="13458" max="13459" width="5.5703125" style="245" customWidth="1"/>
    <col min="13460" max="13461" width="4.7109375" style="245" customWidth="1"/>
    <col min="13462" max="13462" width="6.28515625" style="245" customWidth="1"/>
    <col min="13463" max="13463" width="6" style="245" customWidth="1"/>
    <col min="13464" max="13464" width="7.7109375" style="245" customWidth="1"/>
    <col min="13465" max="13465" width="6.7109375" style="245" customWidth="1"/>
    <col min="13466" max="13466" width="10.42578125" style="245" customWidth="1"/>
    <col min="13467" max="13467" width="9.5703125" style="245" customWidth="1"/>
    <col min="13468" max="13468" width="9.7109375" style="245" customWidth="1"/>
    <col min="13469" max="13469" width="8.28515625" style="245" customWidth="1"/>
    <col min="13470" max="13470" width="4.5703125" style="245" customWidth="1"/>
    <col min="13471" max="13471" width="7.5703125" style="245" customWidth="1"/>
    <col min="13472" max="13472" width="5.85546875" style="245" customWidth="1"/>
    <col min="13473" max="13473" width="6.140625" style="245" customWidth="1"/>
    <col min="13474" max="13474" width="6" style="245" customWidth="1"/>
    <col min="13475" max="13475" width="6.28515625" style="245" customWidth="1"/>
    <col min="13476" max="13476" width="8.28515625" style="245" customWidth="1"/>
    <col min="13477" max="13477" width="10.42578125" style="245" customWidth="1"/>
    <col min="13478" max="13676" width="9" style="245"/>
    <col min="13677" max="13677" width="4.140625" style="245" customWidth="1"/>
    <col min="13678" max="13678" width="12.140625" style="245" customWidth="1"/>
    <col min="13679" max="13679" width="26.5703125" style="245" customWidth="1"/>
    <col min="13680" max="13681" width="5" style="245" customWidth="1"/>
    <col min="13682" max="13682" width="4.5703125" style="245" customWidth="1"/>
    <col min="13683" max="13683" width="7.42578125" style="245" customWidth="1"/>
    <col min="13684" max="13684" width="7.28515625" style="245" customWidth="1"/>
    <col min="13685" max="13686" width="4.7109375" style="245" customWidth="1"/>
    <col min="13687" max="13687" width="7.7109375" style="245" customWidth="1"/>
    <col min="13688" max="13689" width="4.7109375" style="245" customWidth="1"/>
    <col min="13690" max="13690" width="5.7109375" style="245" customWidth="1"/>
    <col min="13691" max="13691" width="5.28515625" style="245" customWidth="1"/>
    <col min="13692" max="13697" width="4.7109375" style="245" customWidth="1"/>
    <col min="13698" max="13698" width="5.85546875" style="245" customWidth="1"/>
    <col min="13699" max="13699" width="7.140625" style="245" customWidth="1"/>
    <col min="13700" max="13707" width="4.7109375" style="245" customWidth="1"/>
    <col min="13708" max="13708" width="5.5703125" style="245" customWidth="1"/>
    <col min="13709" max="13710" width="4.7109375" style="245" customWidth="1"/>
    <col min="13711" max="13712" width="5.5703125" style="245" customWidth="1"/>
    <col min="13713" max="13713" width="4.7109375" style="245" customWidth="1"/>
    <col min="13714" max="13715" width="5.5703125" style="245" customWidth="1"/>
    <col min="13716" max="13717" width="4.7109375" style="245" customWidth="1"/>
    <col min="13718" max="13718" width="6.28515625" style="245" customWidth="1"/>
    <col min="13719" max="13719" width="6" style="245" customWidth="1"/>
    <col min="13720" max="13720" width="7.7109375" style="245" customWidth="1"/>
    <col min="13721" max="13721" width="6.7109375" style="245" customWidth="1"/>
    <col min="13722" max="13722" width="10.42578125" style="245" customWidth="1"/>
    <col min="13723" max="13723" width="9.5703125" style="245" customWidth="1"/>
    <col min="13724" max="13724" width="9.7109375" style="245" customWidth="1"/>
    <col min="13725" max="13725" width="8.28515625" style="245" customWidth="1"/>
    <col min="13726" max="13726" width="4.5703125" style="245" customWidth="1"/>
    <col min="13727" max="13727" width="7.5703125" style="245" customWidth="1"/>
    <col min="13728" max="13728" width="5.85546875" style="245" customWidth="1"/>
    <col min="13729" max="13729" width="6.140625" style="245" customWidth="1"/>
    <col min="13730" max="13730" width="6" style="245" customWidth="1"/>
    <col min="13731" max="13731" width="6.28515625" style="245" customWidth="1"/>
    <col min="13732" max="13732" width="8.28515625" style="245" customWidth="1"/>
    <col min="13733" max="13733" width="10.42578125" style="245" customWidth="1"/>
    <col min="13734" max="13932" width="9" style="245"/>
    <col min="13933" max="13933" width="4.140625" style="245" customWidth="1"/>
    <col min="13934" max="13934" width="12.140625" style="245" customWidth="1"/>
    <col min="13935" max="13935" width="26.5703125" style="245" customWidth="1"/>
    <col min="13936" max="13937" width="5" style="245" customWidth="1"/>
    <col min="13938" max="13938" width="4.5703125" style="245" customWidth="1"/>
    <col min="13939" max="13939" width="7.42578125" style="245" customWidth="1"/>
    <col min="13940" max="13940" width="7.28515625" style="245" customWidth="1"/>
    <col min="13941" max="13942" width="4.7109375" style="245" customWidth="1"/>
    <col min="13943" max="13943" width="7.7109375" style="245" customWidth="1"/>
    <col min="13944" max="13945" width="4.7109375" style="245" customWidth="1"/>
    <col min="13946" max="13946" width="5.7109375" style="245" customWidth="1"/>
    <col min="13947" max="13947" width="5.28515625" style="245" customWidth="1"/>
    <col min="13948" max="13953" width="4.7109375" style="245" customWidth="1"/>
    <col min="13954" max="13954" width="5.85546875" style="245" customWidth="1"/>
    <col min="13955" max="13955" width="7.140625" style="245" customWidth="1"/>
    <col min="13956" max="13963" width="4.7109375" style="245" customWidth="1"/>
    <col min="13964" max="13964" width="5.5703125" style="245" customWidth="1"/>
    <col min="13965" max="13966" width="4.7109375" style="245" customWidth="1"/>
    <col min="13967" max="13968" width="5.5703125" style="245" customWidth="1"/>
    <col min="13969" max="13969" width="4.7109375" style="245" customWidth="1"/>
    <col min="13970" max="13971" width="5.5703125" style="245" customWidth="1"/>
    <col min="13972" max="13973" width="4.7109375" style="245" customWidth="1"/>
    <col min="13974" max="13974" width="6.28515625" style="245" customWidth="1"/>
    <col min="13975" max="13975" width="6" style="245" customWidth="1"/>
    <col min="13976" max="13976" width="7.7109375" style="245" customWidth="1"/>
    <col min="13977" max="13977" width="6.7109375" style="245" customWidth="1"/>
    <col min="13978" max="13978" width="10.42578125" style="245" customWidth="1"/>
    <col min="13979" max="13979" width="9.5703125" style="245" customWidth="1"/>
    <col min="13980" max="13980" width="9.7109375" style="245" customWidth="1"/>
    <col min="13981" max="13981" width="8.28515625" style="245" customWidth="1"/>
    <col min="13982" max="13982" width="4.5703125" style="245" customWidth="1"/>
    <col min="13983" max="13983" width="7.5703125" style="245" customWidth="1"/>
    <col min="13984" max="13984" width="5.85546875" style="245" customWidth="1"/>
    <col min="13985" max="13985" width="6.140625" style="245" customWidth="1"/>
    <col min="13986" max="13986" width="6" style="245" customWidth="1"/>
    <col min="13987" max="13987" width="6.28515625" style="245" customWidth="1"/>
    <col min="13988" max="13988" width="8.28515625" style="245" customWidth="1"/>
    <col min="13989" max="13989" width="10.42578125" style="245" customWidth="1"/>
    <col min="13990" max="14188" width="9" style="245"/>
    <col min="14189" max="14189" width="4.140625" style="245" customWidth="1"/>
    <col min="14190" max="14190" width="12.140625" style="245" customWidth="1"/>
    <col min="14191" max="14191" width="26.5703125" style="245" customWidth="1"/>
    <col min="14192" max="14193" width="5" style="245" customWidth="1"/>
    <col min="14194" max="14194" width="4.5703125" style="245" customWidth="1"/>
    <col min="14195" max="14195" width="7.42578125" style="245" customWidth="1"/>
    <col min="14196" max="14196" width="7.28515625" style="245" customWidth="1"/>
    <col min="14197" max="14198" width="4.7109375" style="245" customWidth="1"/>
    <col min="14199" max="14199" width="7.7109375" style="245" customWidth="1"/>
    <col min="14200" max="14201" width="4.7109375" style="245" customWidth="1"/>
    <col min="14202" max="14202" width="5.7109375" style="245" customWidth="1"/>
    <col min="14203" max="14203" width="5.28515625" style="245" customWidth="1"/>
    <col min="14204" max="14209" width="4.7109375" style="245" customWidth="1"/>
    <col min="14210" max="14210" width="5.85546875" style="245" customWidth="1"/>
    <col min="14211" max="14211" width="7.140625" style="245" customWidth="1"/>
    <col min="14212" max="14219" width="4.7109375" style="245" customWidth="1"/>
    <col min="14220" max="14220" width="5.5703125" style="245" customWidth="1"/>
    <col min="14221" max="14222" width="4.7109375" style="245" customWidth="1"/>
    <col min="14223" max="14224" width="5.5703125" style="245" customWidth="1"/>
    <col min="14225" max="14225" width="4.7109375" style="245" customWidth="1"/>
    <col min="14226" max="14227" width="5.5703125" style="245" customWidth="1"/>
    <col min="14228" max="14229" width="4.7109375" style="245" customWidth="1"/>
    <col min="14230" max="14230" width="6.28515625" style="245" customWidth="1"/>
    <col min="14231" max="14231" width="6" style="245" customWidth="1"/>
    <col min="14232" max="14232" width="7.7109375" style="245" customWidth="1"/>
    <col min="14233" max="14233" width="6.7109375" style="245" customWidth="1"/>
    <col min="14234" max="14234" width="10.42578125" style="245" customWidth="1"/>
    <col min="14235" max="14235" width="9.5703125" style="245" customWidth="1"/>
    <col min="14236" max="14236" width="9.7109375" style="245" customWidth="1"/>
    <col min="14237" max="14237" width="8.28515625" style="245" customWidth="1"/>
    <col min="14238" max="14238" width="4.5703125" style="245" customWidth="1"/>
    <col min="14239" max="14239" width="7.5703125" style="245" customWidth="1"/>
    <col min="14240" max="14240" width="5.85546875" style="245" customWidth="1"/>
    <col min="14241" max="14241" width="6.140625" style="245" customWidth="1"/>
    <col min="14242" max="14242" width="6" style="245" customWidth="1"/>
    <col min="14243" max="14243" width="6.28515625" style="245" customWidth="1"/>
    <col min="14244" max="14244" width="8.28515625" style="245" customWidth="1"/>
    <col min="14245" max="14245" width="10.42578125" style="245" customWidth="1"/>
    <col min="14246" max="14444" width="9" style="245"/>
    <col min="14445" max="14445" width="4.140625" style="245" customWidth="1"/>
    <col min="14446" max="14446" width="12.140625" style="245" customWidth="1"/>
    <col min="14447" max="14447" width="26.5703125" style="245" customWidth="1"/>
    <col min="14448" max="14449" width="5" style="245" customWidth="1"/>
    <col min="14450" max="14450" width="4.5703125" style="245" customWidth="1"/>
    <col min="14451" max="14451" width="7.42578125" style="245" customWidth="1"/>
    <col min="14452" max="14452" width="7.28515625" style="245" customWidth="1"/>
    <col min="14453" max="14454" width="4.7109375" style="245" customWidth="1"/>
    <col min="14455" max="14455" width="7.7109375" style="245" customWidth="1"/>
    <col min="14456" max="14457" width="4.7109375" style="245" customWidth="1"/>
    <col min="14458" max="14458" width="5.7109375" style="245" customWidth="1"/>
    <col min="14459" max="14459" width="5.28515625" style="245" customWidth="1"/>
    <col min="14460" max="14465" width="4.7109375" style="245" customWidth="1"/>
    <col min="14466" max="14466" width="5.85546875" style="245" customWidth="1"/>
    <col min="14467" max="14467" width="7.140625" style="245" customWidth="1"/>
    <col min="14468" max="14475" width="4.7109375" style="245" customWidth="1"/>
    <col min="14476" max="14476" width="5.5703125" style="245" customWidth="1"/>
    <col min="14477" max="14478" width="4.7109375" style="245" customWidth="1"/>
    <col min="14479" max="14480" width="5.5703125" style="245" customWidth="1"/>
    <col min="14481" max="14481" width="4.7109375" style="245" customWidth="1"/>
    <col min="14482" max="14483" width="5.5703125" style="245" customWidth="1"/>
    <col min="14484" max="14485" width="4.7109375" style="245" customWidth="1"/>
    <col min="14486" max="14486" width="6.28515625" style="245" customWidth="1"/>
    <col min="14487" max="14487" width="6" style="245" customWidth="1"/>
    <col min="14488" max="14488" width="7.7109375" style="245" customWidth="1"/>
    <col min="14489" max="14489" width="6.7109375" style="245" customWidth="1"/>
    <col min="14490" max="14490" width="10.42578125" style="245" customWidth="1"/>
    <col min="14491" max="14491" width="9.5703125" style="245" customWidth="1"/>
    <col min="14492" max="14492" width="9.7109375" style="245" customWidth="1"/>
    <col min="14493" max="14493" width="8.28515625" style="245" customWidth="1"/>
    <col min="14494" max="14494" width="4.5703125" style="245" customWidth="1"/>
    <col min="14495" max="14495" width="7.5703125" style="245" customWidth="1"/>
    <col min="14496" max="14496" width="5.85546875" style="245" customWidth="1"/>
    <col min="14497" max="14497" width="6.140625" style="245" customWidth="1"/>
    <col min="14498" max="14498" width="6" style="245" customWidth="1"/>
    <col min="14499" max="14499" width="6.28515625" style="245" customWidth="1"/>
    <col min="14500" max="14500" width="8.28515625" style="245" customWidth="1"/>
    <col min="14501" max="14501" width="10.42578125" style="245" customWidth="1"/>
    <col min="14502" max="14700" width="9" style="245"/>
    <col min="14701" max="14701" width="4.140625" style="245" customWidth="1"/>
    <col min="14702" max="14702" width="12.140625" style="245" customWidth="1"/>
    <col min="14703" max="14703" width="26.5703125" style="245" customWidth="1"/>
    <col min="14704" max="14705" width="5" style="245" customWidth="1"/>
    <col min="14706" max="14706" width="4.5703125" style="245" customWidth="1"/>
    <col min="14707" max="14707" width="7.42578125" style="245" customWidth="1"/>
    <col min="14708" max="14708" width="7.28515625" style="245" customWidth="1"/>
    <col min="14709" max="14710" width="4.7109375" style="245" customWidth="1"/>
    <col min="14711" max="14711" width="7.7109375" style="245" customWidth="1"/>
    <col min="14712" max="14713" width="4.7109375" style="245" customWidth="1"/>
    <col min="14714" max="14714" width="5.7109375" style="245" customWidth="1"/>
    <col min="14715" max="14715" width="5.28515625" style="245" customWidth="1"/>
    <col min="14716" max="14721" width="4.7109375" style="245" customWidth="1"/>
    <col min="14722" max="14722" width="5.85546875" style="245" customWidth="1"/>
    <col min="14723" max="14723" width="7.140625" style="245" customWidth="1"/>
    <col min="14724" max="14731" width="4.7109375" style="245" customWidth="1"/>
    <col min="14732" max="14732" width="5.5703125" style="245" customWidth="1"/>
    <col min="14733" max="14734" width="4.7109375" style="245" customWidth="1"/>
    <col min="14735" max="14736" width="5.5703125" style="245" customWidth="1"/>
    <col min="14737" max="14737" width="4.7109375" style="245" customWidth="1"/>
    <col min="14738" max="14739" width="5.5703125" style="245" customWidth="1"/>
    <col min="14740" max="14741" width="4.7109375" style="245" customWidth="1"/>
    <col min="14742" max="14742" width="6.28515625" style="245" customWidth="1"/>
    <col min="14743" max="14743" width="6" style="245" customWidth="1"/>
    <col min="14744" max="14744" width="7.7109375" style="245" customWidth="1"/>
    <col min="14745" max="14745" width="6.7109375" style="245" customWidth="1"/>
    <col min="14746" max="14746" width="10.42578125" style="245" customWidth="1"/>
    <col min="14747" max="14747" width="9.5703125" style="245" customWidth="1"/>
    <col min="14748" max="14748" width="9.7109375" style="245" customWidth="1"/>
    <col min="14749" max="14749" width="8.28515625" style="245" customWidth="1"/>
    <col min="14750" max="14750" width="4.5703125" style="245" customWidth="1"/>
    <col min="14751" max="14751" width="7.5703125" style="245" customWidth="1"/>
    <col min="14752" max="14752" width="5.85546875" style="245" customWidth="1"/>
    <col min="14753" max="14753" width="6.140625" style="245" customWidth="1"/>
    <col min="14754" max="14754" width="6" style="245" customWidth="1"/>
    <col min="14755" max="14755" width="6.28515625" style="245" customWidth="1"/>
    <col min="14756" max="14756" width="8.28515625" style="245" customWidth="1"/>
    <col min="14757" max="14757" width="10.42578125" style="245" customWidth="1"/>
    <col min="14758" max="14956" width="9" style="245"/>
    <col min="14957" max="14957" width="4.140625" style="245" customWidth="1"/>
    <col min="14958" max="14958" width="12.140625" style="245" customWidth="1"/>
    <col min="14959" max="14959" width="26.5703125" style="245" customWidth="1"/>
    <col min="14960" max="14961" width="5" style="245" customWidth="1"/>
    <col min="14962" max="14962" width="4.5703125" style="245" customWidth="1"/>
    <col min="14963" max="14963" width="7.42578125" style="245" customWidth="1"/>
    <col min="14964" max="14964" width="7.28515625" style="245" customWidth="1"/>
    <col min="14965" max="14966" width="4.7109375" style="245" customWidth="1"/>
    <col min="14967" max="14967" width="7.7109375" style="245" customWidth="1"/>
    <col min="14968" max="14969" width="4.7109375" style="245" customWidth="1"/>
    <col min="14970" max="14970" width="5.7109375" style="245" customWidth="1"/>
    <col min="14971" max="14971" width="5.28515625" style="245" customWidth="1"/>
    <col min="14972" max="14977" width="4.7109375" style="245" customWidth="1"/>
    <col min="14978" max="14978" width="5.85546875" style="245" customWidth="1"/>
    <col min="14979" max="14979" width="7.140625" style="245" customWidth="1"/>
    <col min="14980" max="14987" width="4.7109375" style="245" customWidth="1"/>
    <col min="14988" max="14988" width="5.5703125" style="245" customWidth="1"/>
    <col min="14989" max="14990" width="4.7109375" style="245" customWidth="1"/>
    <col min="14991" max="14992" width="5.5703125" style="245" customWidth="1"/>
    <col min="14993" max="14993" width="4.7109375" style="245" customWidth="1"/>
    <col min="14994" max="14995" width="5.5703125" style="245" customWidth="1"/>
    <col min="14996" max="14997" width="4.7109375" style="245" customWidth="1"/>
    <col min="14998" max="14998" width="6.28515625" style="245" customWidth="1"/>
    <col min="14999" max="14999" width="6" style="245" customWidth="1"/>
    <col min="15000" max="15000" width="7.7109375" style="245" customWidth="1"/>
    <col min="15001" max="15001" width="6.7109375" style="245" customWidth="1"/>
    <col min="15002" max="15002" width="10.42578125" style="245" customWidth="1"/>
    <col min="15003" max="15003" width="9.5703125" style="245" customWidth="1"/>
    <col min="15004" max="15004" width="9.7109375" style="245" customWidth="1"/>
    <col min="15005" max="15005" width="8.28515625" style="245" customWidth="1"/>
    <col min="15006" max="15006" width="4.5703125" style="245" customWidth="1"/>
    <col min="15007" max="15007" width="7.5703125" style="245" customWidth="1"/>
    <col min="15008" max="15008" width="5.85546875" style="245" customWidth="1"/>
    <col min="15009" max="15009" width="6.140625" style="245" customWidth="1"/>
    <col min="15010" max="15010" width="6" style="245" customWidth="1"/>
    <col min="15011" max="15011" width="6.28515625" style="245" customWidth="1"/>
    <col min="15012" max="15012" width="8.28515625" style="245" customWidth="1"/>
    <col min="15013" max="15013" width="10.42578125" style="245" customWidth="1"/>
    <col min="15014" max="15212" width="9" style="245"/>
    <col min="15213" max="15213" width="4.140625" style="245" customWidth="1"/>
    <col min="15214" max="15214" width="12.140625" style="245" customWidth="1"/>
    <col min="15215" max="15215" width="26.5703125" style="245" customWidth="1"/>
    <col min="15216" max="15217" width="5" style="245" customWidth="1"/>
    <col min="15218" max="15218" width="4.5703125" style="245" customWidth="1"/>
    <col min="15219" max="15219" width="7.42578125" style="245" customWidth="1"/>
    <col min="15220" max="15220" width="7.28515625" style="245" customWidth="1"/>
    <col min="15221" max="15222" width="4.7109375" style="245" customWidth="1"/>
    <col min="15223" max="15223" width="7.7109375" style="245" customWidth="1"/>
    <col min="15224" max="15225" width="4.7109375" style="245" customWidth="1"/>
    <col min="15226" max="15226" width="5.7109375" style="245" customWidth="1"/>
    <col min="15227" max="15227" width="5.28515625" style="245" customWidth="1"/>
    <col min="15228" max="15233" width="4.7109375" style="245" customWidth="1"/>
    <col min="15234" max="15234" width="5.85546875" style="245" customWidth="1"/>
    <col min="15235" max="15235" width="7.140625" style="245" customWidth="1"/>
    <col min="15236" max="15243" width="4.7109375" style="245" customWidth="1"/>
    <col min="15244" max="15244" width="5.5703125" style="245" customWidth="1"/>
    <col min="15245" max="15246" width="4.7109375" style="245" customWidth="1"/>
    <col min="15247" max="15248" width="5.5703125" style="245" customWidth="1"/>
    <col min="15249" max="15249" width="4.7109375" style="245" customWidth="1"/>
    <col min="15250" max="15251" width="5.5703125" style="245" customWidth="1"/>
    <col min="15252" max="15253" width="4.7109375" style="245" customWidth="1"/>
    <col min="15254" max="15254" width="6.28515625" style="245" customWidth="1"/>
    <col min="15255" max="15255" width="6" style="245" customWidth="1"/>
    <col min="15256" max="15256" width="7.7109375" style="245" customWidth="1"/>
    <col min="15257" max="15257" width="6.7109375" style="245" customWidth="1"/>
    <col min="15258" max="15258" width="10.42578125" style="245" customWidth="1"/>
    <col min="15259" max="15259" width="9.5703125" style="245" customWidth="1"/>
    <col min="15260" max="15260" width="9.7109375" style="245" customWidth="1"/>
    <col min="15261" max="15261" width="8.28515625" style="245" customWidth="1"/>
    <col min="15262" max="15262" width="4.5703125" style="245" customWidth="1"/>
    <col min="15263" max="15263" width="7.5703125" style="245" customWidth="1"/>
    <col min="15264" max="15264" width="5.85546875" style="245" customWidth="1"/>
    <col min="15265" max="15265" width="6.140625" style="245" customWidth="1"/>
    <col min="15266" max="15266" width="6" style="245" customWidth="1"/>
    <col min="15267" max="15267" width="6.28515625" style="245" customWidth="1"/>
    <col min="15268" max="15268" width="8.28515625" style="245" customWidth="1"/>
    <col min="15269" max="15269" width="10.42578125" style="245" customWidth="1"/>
    <col min="15270" max="15468" width="9" style="245"/>
    <col min="15469" max="15469" width="4.140625" style="245" customWidth="1"/>
    <col min="15470" max="15470" width="12.140625" style="245" customWidth="1"/>
    <col min="15471" max="15471" width="26.5703125" style="245" customWidth="1"/>
    <col min="15472" max="15473" width="5" style="245" customWidth="1"/>
    <col min="15474" max="15474" width="4.5703125" style="245" customWidth="1"/>
    <col min="15475" max="15475" width="7.42578125" style="245" customWidth="1"/>
    <col min="15476" max="15476" width="7.28515625" style="245" customWidth="1"/>
    <col min="15477" max="15478" width="4.7109375" style="245" customWidth="1"/>
    <col min="15479" max="15479" width="7.7109375" style="245" customWidth="1"/>
    <col min="15480" max="15481" width="4.7109375" style="245" customWidth="1"/>
    <col min="15482" max="15482" width="5.7109375" style="245" customWidth="1"/>
    <col min="15483" max="15483" width="5.28515625" style="245" customWidth="1"/>
    <col min="15484" max="15489" width="4.7109375" style="245" customWidth="1"/>
    <col min="15490" max="15490" width="5.85546875" style="245" customWidth="1"/>
    <col min="15491" max="15491" width="7.140625" style="245" customWidth="1"/>
    <col min="15492" max="15499" width="4.7109375" style="245" customWidth="1"/>
    <col min="15500" max="15500" width="5.5703125" style="245" customWidth="1"/>
    <col min="15501" max="15502" width="4.7109375" style="245" customWidth="1"/>
    <col min="15503" max="15504" width="5.5703125" style="245" customWidth="1"/>
    <col min="15505" max="15505" width="4.7109375" style="245" customWidth="1"/>
    <col min="15506" max="15507" width="5.5703125" style="245" customWidth="1"/>
    <col min="15508" max="15509" width="4.7109375" style="245" customWidth="1"/>
    <col min="15510" max="15510" width="6.28515625" style="245" customWidth="1"/>
    <col min="15511" max="15511" width="6" style="245" customWidth="1"/>
    <col min="15512" max="15512" width="7.7109375" style="245" customWidth="1"/>
    <col min="15513" max="15513" width="6.7109375" style="245" customWidth="1"/>
    <col min="15514" max="15514" width="10.42578125" style="245" customWidth="1"/>
    <col min="15515" max="15515" width="9.5703125" style="245" customWidth="1"/>
    <col min="15516" max="15516" width="9.7109375" style="245" customWidth="1"/>
    <col min="15517" max="15517" width="8.28515625" style="245" customWidth="1"/>
    <col min="15518" max="15518" width="4.5703125" style="245" customWidth="1"/>
    <col min="15519" max="15519" width="7.5703125" style="245" customWidth="1"/>
    <col min="15520" max="15520" width="5.85546875" style="245" customWidth="1"/>
    <col min="15521" max="15521" width="6.140625" style="245" customWidth="1"/>
    <col min="15522" max="15522" width="6" style="245" customWidth="1"/>
    <col min="15523" max="15523" width="6.28515625" style="245" customWidth="1"/>
    <col min="15524" max="15524" width="8.28515625" style="245" customWidth="1"/>
    <col min="15525" max="15525" width="10.42578125" style="245" customWidth="1"/>
    <col min="15526" max="15724" width="9" style="245"/>
    <col min="15725" max="15725" width="4.140625" style="245" customWidth="1"/>
    <col min="15726" max="15726" width="12.140625" style="245" customWidth="1"/>
    <col min="15727" max="15727" width="26.5703125" style="245" customWidth="1"/>
    <col min="15728" max="15729" width="5" style="245" customWidth="1"/>
    <col min="15730" max="15730" width="4.5703125" style="245" customWidth="1"/>
    <col min="15731" max="15731" width="7.42578125" style="245" customWidth="1"/>
    <col min="15732" max="15732" width="7.28515625" style="245" customWidth="1"/>
    <col min="15733" max="15734" width="4.7109375" style="245" customWidth="1"/>
    <col min="15735" max="15735" width="7.7109375" style="245" customWidth="1"/>
    <col min="15736" max="15737" width="4.7109375" style="245" customWidth="1"/>
    <col min="15738" max="15738" width="5.7109375" style="245" customWidth="1"/>
    <col min="15739" max="15739" width="5.28515625" style="245" customWidth="1"/>
    <col min="15740" max="15745" width="4.7109375" style="245" customWidth="1"/>
    <col min="15746" max="15746" width="5.85546875" style="245" customWidth="1"/>
    <col min="15747" max="15747" width="7.140625" style="245" customWidth="1"/>
    <col min="15748" max="15755" width="4.7109375" style="245" customWidth="1"/>
    <col min="15756" max="15756" width="5.5703125" style="245" customWidth="1"/>
    <col min="15757" max="15758" width="4.7109375" style="245" customWidth="1"/>
    <col min="15759" max="15760" width="5.5703125" style="245" customWidth="1"/>
    <col min="15761" max="15761" width="4.7109375" style="245" customWidth="1"/>
    <col min="15762" max="15763" width="5.5703125" style="245" customWidth="1"/>
    <col min="15764" max="15765" width="4.7109375" style="245" customWidth="1"/>
    <col min="15766" max="15766" width="6.28515625" style="245" customWidth="1"/>
    <col min="15767" max="15767" width="6" style="245" customWidth="1"/>
    <col min="15768" max="15768" width="7.7109375" style="245" customWidth="1"/>
    <col min="15769" max="15769" width="6.7109375" style="245" customWidth="1"/>
    <col min="15770" max="15770" width="10.42578125" style="245" customWidth="1"/>
    <col min="15771" max="15771" width="9.5703125" style="245" customWidth="1"/>
    <col min="15772" max="15772" width="9.7109375" style="245" customWidth="1"/>
    <col min="15773" max="15773" width="8.28515625" style="245" customWidth="1"/>
    <col min="15774" max="15774" width="4.5703125" style="245" customWidth="1"/>
    <col min="15775" max="15775" width="7.5703125" style="245" customWidth="1"/>
    <col min="15776" max="15776" width="5.85546875" style="245" customWidth="1"/>
    <col min="15777" max="15777" width="6.140625" style="245" customWidth="1"/>
    <col min="15778" max="15778" width="6" style="245" customWidth="1"/>
    <col min="15779" max="15779" width="6.28515625" style="245" customWidth="1"/>
    <col min="15780" max="15780" width="8.28515625" style="245" customWidth="1"/>
    <col min="15781" max="15781" width="10.42578125" style="245" customWidth="1"/>
    <col min="15782" max="15980" width="9" style="245"/>
    <col min="15981" max="15981" width="4.140625" style="245" customWidth="1"/>
    <col min="15982" max="15982" width="12.140625" style="245" customWidth="1"/>
    <col min="15983" max="15983" width="26.5703125" style="245" customWidth="1"/>
    <col min="15984" max="15985" width="5" style="245" customWidth="1"/>
    <col min="15986" max="15986" width="4.5703125" style="245" customWidth="1"/>
    <col min="15987" max="15987" width="7.42578125" style="245" customWidth="1"/>
    <col min="15988" max="15988" width="7.28515625" style="245" customWidth="1"/>
    <col min="15989" max="15990" width="4.7109375" style="245" customWidth="1"/>
    <col min="15991" max="15991" width="7.7109375" style="245" customWidth="1"/>
    <col min="15992" max="15993" width="4.7109375" style="245" customWidth="1"/>
    <col min="15994" max="15994" width="5.7109375" style="245" customWidth="1"/>
    <col min="15995" max="15995" width="5.28515625" style="245" customWidth="1"/>
    <col min="15996" max="16001" width="4.7109375" style="245" customWidth="1"/>
    <col min="16002" max="16002" width="5.85546875" style="245" customWidth="1"/>
    <col min="16003" max="16003" width="7.140625" style="245" customWidth="1"/>
    <col min="16004" max="16011" width="4.7109375" style="245" customWidth="1"/>
    <col min="16012" max="16012" width="5.5703125" style="245" customWidth="1"/>
    <col min="16013" max="16014" width="4.7109375" style="245" customWidth="1"/>
    <col min="16015" max="16016" width="5.5703125" style="245" customWidth="1"/>
    <col min="16017" max="16017" width="4.7109375" style="245" customWidth="1"/>
    <col min="16018" max="16019" width="5.5703125" style="245" customWidth="1"/>
    <col min="16020" max="16021" width="4.7109375" style="245" customWidth="1"/>
    <col min="16022" max="16022" width="6.28515625" style="245" customWidth="1"/>
    <col min="16023" max="16023" width="6" style="245" customWidth="1"/>
    <col min="16024" max="16024" width="7.7109375" style="245" customWidth="1"/>
    <col min="16025" max="16025" width="6.7109375" style="245" customWidth="1"/>
    <col min="16026" max="16026" width="10.42578125" style="245" customWidth="1"/>
    <col min="16027" max="16027" width="9.5703125" style="245" customWidth="1"/>
    <col min="16028" max="16028" width="9.7109375" style="245" customWidth="1"/>
    <col min="16029" max="16029" width="8.28515625" style="245" customWidth="1"/>
    <col min="16030" max="16030" width="4.5703125" style="245" customWidth="1"/>
    <col min="16031" max="16031" width="7.5703125" style="245" customWidth="1"/>
    <col min="16032" max="16032" width="5.85546875" style="245" customWidth="1"/>
    <col min="16033" max="16033" width="6.140625" style="245" customWidth="1"/>
    <col min="16034" max="16034" width="6" style="245" customWidth="1"/>
    <col min="16035" max="16035" width="6.28515625" style="245" customWidth="1"/>
    <col min="16036" max="16036" width="8.28515625" style="245" customWidth="1"/>
    <col min="16037" max="16037" width="10.42578125" style="245" customWidth="1"/>
    <col min="16038" max="16384" width="9" style="245"/>
  </cols>
  <sheetData>
    <row r="1" spans="1:33" ht="15.75">
      <c r="A1" s="397" t="s">
        <v>402</v>
      </c>
    </row>
    <row r="2" spans="1:33" ht="15.75">
      <c r="A2" s="397" t="s">
        <v>403</v>
      </c>
    </row>
    <row r="3" spans="1:33" ht="36.75" customHeight="1">
      <c r="A3" s="408" t="s">
        <v>0</v>
      </c>
      <c r="B3" s="408" t="s">
        <v>354</v>
      </c>
      <c r="C3" s="409" t="s">
        <v>353</v>
      </c>
      <c r="D3" s="410" t="s">
        <v>1</v>
      </c>
      <c r="E3" s="407" t="s">
        <v>2</v>
      </c>
      <c r="F3" s="407" t="s">
        <v>325</v>
      </c>
      <c r="G3" s="407" t="s">
        <v>4</v>
      </c>
      <c r="H3" s="404" t="s">
        <v>345</v>
      </c>
      <c r="I3" s="404"/>
      <c r="J3" s="404"/>
      <c r="K3" s="404"/>
      <c r="L3" s="401" t="s">
        <v>346</v>
      </c>
      <c r="M3" s="402"/>
      <c r="N3" s="402"/>
      <c r="O3" s="403"/>
      <c r="P3" s="401" t="s">
        <v>347</v>
      </c>
      <c r="Q3" s="402"/>
      <c r="R3" s="402"/>
      <c r="S3" s="403"/>
      <c r="T3" s="404" t="s">
        <v>326</v>
      </c>
      <c r="U3" s="404"/>
      <c r="V3" s="404"/>
      <c r="W3" s="404"/>
      <c r="X3" s="404"/>
      <c r="Y3" s="404"/>
      <c r="Z3" s="405" t="s">
        <v>327</v>
      </c>
      <c r="AA3" s="405" t="s">
        <v>328</v>
      </c>
      <c r="AB3" s="406" t="s">
        <v>329</v>
      </c>
      <c r="AC3" s="406"/>
      <c r="AD3" s="406" t="s">
        <v>330</v>
      </c>
      <c r="AE3" s="406"/>
      <c r="AF3" s="399" t="s">
        <v>331</v>
      </c>
      <c r="AG3" s="399" t="s">
        <v>11</v>
      </c>
    </row>
    <row r="4" spans="1:33" ht="21" customHeight="1">
      <c r="A4" s="408"/>
      <c r="B4" s="408"/>
      <c r="C4" s="409"/>
      <c r="D4" s="410"/>
      <c r="E4" s="407"/>
      <c r="F4" s="407"/>
      <c r="G4" s="407"/>
      <c r="H4" s="400" t="s">
        <v>332</v>
      </c>
      <c r="I4" s="400"/>
      <c r="J4" s="400"/>
      <c r="K4" s="400"/>
      <c r="L4" s="400" t="s">
        <v>332</v>
      </c>
      <c r="M4" s="400"/>
      <c r="N4" s="400"/>
      <c r="O4" s="400"/>
      <c r="P4" s="400" t="s">
        <v>332</v>
      </c>
      <c r="Q4" s="400"/>
      <c r="R4" s="400"/>
      <c r="S4" s="400"/>
      <c r="T4" s="400" t="s">
        <v>332</v>
      </c>
      <c r="U4" s="400"/>
      <c r="V4" s="400"/>
      <c r="W4" s="400"/>
      <c r="X4" s="400"/>
      <c r="Y4" s="400"/>
      <c r="Z4" s="405"/>
      <c r="AA4" s="405"/>
      <c r="AB4" s="406"/>
      <c r="AC4" s="406"/>
      <c r="AD4" s="406"/>
      <c r="AE4" s="406"/>
      <c r="AF4" s="399"/>
      <c r="AG4" s="399"/>
    </row>
    <row r="5" spans="1:33" ht="69" customHeight="1">
      <c r="A5" s="408"/>
      <c r="B5" s="408"/>
      <c r="C5" s="409"/>
      <c r="D5" s="410"/>
      <c r="E5" s="407"/>
      <c r="F5" s="407"/>
      <c r="G5" s="407"/>
      <c r="H5" s="249" t="s">
        <v>333</v>
      </c>
      <c r="I5" s="249" t="s">
        <v>334</v>
      </c>
      <c r="J5" s="249" t="s">
        <v>335</v>
      </c>
      <c r="K5" s="249" t="s">
        <v>326</v>
      </c>
      <c r="L5" s="249" t="s">
        <v>333</v>
      </c>
      <c r="M5" s="249" t="s">
        <v>334</v>
      </c>
      <c r="N5" s="249" t="s">
        <v>335</v>
      </c>
      <c r="O5" s="249" t="s">
        <v>326</v>
      </c>
      <c r="P5" s="249" t="s">
        <v>333</v>
      </c>
      <c r="Q5" s="249" t="s">
        <v>334</v>
      </c>
      <c r="R5" s="249" t="s">
        <v>335</v>
      </c>
      <c r="S5" s="249" t="s">
        <v>326</v>
      </c>
      <c r="T5" s="249" t="s">
        <v>333</v>
      </c>
      <c r="U5" s="249" t="s">
        <v>334</v>
      </c>
      <c r="V5" s="249" t="s">
        <v>335</v>
      </c>
      <c r="W5" s="249" t="s">
        <v>326</v>
      </c>
      <c r="X5" s="285" t="s">
        <v>336</v>
      </c>
      <c r="Y5" s="285" t="s">
        <v>337</v>
      </c>
      <c r="Z5" s="405"/>
      <c r="AA5" s="405"/>
      <c r="AB5" s="251" t="s">
        <v>338</v>
      </c>
      <c r="AC5" s="251" t="s">
        <v>339</v>
      </c>
      <c r="AD5" s="251" t="s">
        <v>340</v>
      </c>
      <c r="AE5" s="251" t="s">
        <v>17</v>
      </c>
      <c r="AF5" s="399"/>
      <c r="AG5" s="399"/>
    </row>
    <row r="6" spans="1:33" ht="17.25" customHeight="1">
      <c r="A6" s="247"/>
      <c r="B6" s="247"/>
      <c r="C6" s="370" t="s">
        <v>33</v>
      </c>
      <c r="D6" s="248"/>
      <c r="E6" s="246"/>
      <c r="F6" s="246"/>
      <c r="G6" s="246"/>
      <c r="H6" s="249"/>
      <c r="I6" s="249"/>
      <c r="J6" s="249"/>
      <c r="K6" s="249"/>
      <c r="L6" s="249"/>
      <c r="M6" s="249"/>
      <c r="N6" s="249"/>
      <c r="O6" s="249"/>
      <c r="P6" s="249"/>
      <c r="Q6" s="249"/>
      <c r="R6" s="249"/>
      <c r="S6" s="249"/>
      <c r="T6" s="249"/>
      <c r="U6" s="249"/>
      <c r="V6" s="249"/>
      <c r="W6" s="249"/>
      <c r="X6" s="285"/>
      <c r="Y6" s="285"/>
      <c r="Z6" s="250"/>
      <c r="AA6" s="250"/>
      <c r="AB6" s="251"/>
      <c r="AC6" s="251"/>
      <c r="AD6" s="251"/>
      <c r="AE6" s="251"/>
      <c r="AF6" s="252"/>
      <c r="AG6" s="252"/>
    </row>
    <row r="7" spans="1:33" s="255" customFormat="1" ht="96.75" customHeight="1">
      <c r="A7" s="253"/>
      <c r="B7" s="253"/>
      <c r="C7" s="289" t="s">
        <v>341</v>
      </c>
      <c r="D7" s="253"/>
      <c r="E7" s="253"/>
      <c r="F7" s="253"/>
      <c r="G7" s="253"/>
      <c r="H7" s="253"/>
      <c r="I7" s="253"/>
      <c r="J7" s="253"/>
      <c r="K7" s="253"/>
      <c r="L7" s="253"/>
      <c r="M7" s="253"/>
      <c r="N7" s="253"/>
      <c r="O7" s="253"/>
      <c r="P7" s="253"/>
      <c r="Q7" s="253"/>
      <c r="R7" s="253"/>
      <c r="S7" s="253"/>
      <c r="T7" s="253"/>
      <c r="U7" s="253"/>
      <c r="V7" s="253"/>
      <c r="W7" s="253"/>
      <c r="X7" s="286"/>
      <c r="Y7" s="286"/>
      <c r="Z7" s="253"/>
      <c r="AA7" s="253"/>
      <c r="AB7" s="253"/>
      <c r="AC7" s="253"/>
      <c r="AD7" s="253"/>
      <c r="AE7" s="253"/>
      <c r="AF7" s="253"/>
      <c r="AG7" s="253"/>
    </row>
    <row r="8" spans="1:33" s="255" customFormat="1" ht="17.25" customHeight="1">
      <c r="A8" s="371"/>
      <c r="B8" s="371"/>
      <c r="C8" s="372" t="s">
        <v>342</v>
      </c>
      <c r="D8" s="371"/>
      <c r="E8" s="371"/>
      <c r="F8" s="371"/>
      <c r="G8" s="371"/>
      <c r="H8" s="371"/>
      <c r="I8" s="371"/>
      <c r="J8" s="371"/>
      <c r="K8" s="371"/>
      <c r="L8" s="371"/>
      <c r="M8" s="371"/>
      <c r="N8" s="371"/>
      <c r="O8" s="371"/>
      <c r="P8" s="371"/>
      <c r="Q8" s="371"/>
      <c r="R8" s="371"/>
      <c r="S8" s="371"/>
      <c r="T8" s="371"/>
      <c r="U8" s="371"/>
      <c r="V8" s="371"/>
      <c r="W8" s="371"/>
      <c r="X8" s="373"/>
      <c r="Y8" s="373"/>
      <c r="Z8" s="371"/>
      <c r="AA8" s="371"/>
      <c r="AB8" s="371"/>
      <c r="AC8" s="371"/>
      <c r="AD8" s="371"/>
      <c r="AE8" s="371"/>
      <c r="AF8" s="371"/>
      <c r="AG8" s="371"/>
    </row>
    <row r="9" spans="1:33" s="259" customFormat="1" ht="17.25" customHeight="1">
      <c r="A9" s="374"/>
      <c r="B9" s="374"/>
      <c r="C9" s="375" t="s">
        <v>343</v>
      </c>
      <c r="D9" s="374"/>
      <c r="E9" s="374"/>
      <c r="F9" s="374"/>
      <c r="G9" s="374"/>
      <c r="H9" s="374"/>
      <c r="I9" s="374"/>
      <c r="J9" s="374"/>
      <c r="K9" s="374"/>
      <c r="L9" s="374"/>
      <c r="M9" s="374"/>
      <c r="N9" s="374"/>
      <c r="O9" s="374"/>
      <c r="P9" s="374"/>
      <c r="Q9" s="374"/>
      <c r="R9" s="374"/>
      <c r="S9" s="374"/>
      <c r="T9" s="374"/>
      <c r="U9" s="374"/>
      <c r="V9" s="374"/>
      <c r="W9" s="374"/>
      <c r="X9" s="376"/>
      <c r="Y9" s="376"/>
      <c r="Z9" s="374"/>
      <c r="AA9" s="374"/>
      <c r="AB9" s="374"/>
      <c r="AC9" s="374"/>
      <c r="AD9" s="374"/>
      <c r="AE9" s="374"/>
      <c r="AF9" s="374"/>
      <c r="AG9" s="374"/>
    </row>
    <row r="10" spans="1:33" s="259" customFormat="1" ht="17.25" customHeight="1">
      <c r="A10" s="377"/>
      <c r="B10" s="374"/>
      <c r="C10" s="378" t="s">
        <v>400</v>
      </c>
      <c r="D10" s="374"/>
      <c r="E10" s="374"/>
      <c r="F10" s="374"/>
      <c r="G10" s="374"/>
      <c r="H10" s="374"/>
      <c r="I10" s="374"/>
      <c r="J10" s="374"/>
      <c r="K10" s="374"/>
      <c r="L10" s="374"/>
      <c r="M10" s="374"/>
      <c r="N10" s="374"/>
      <c r="O10" s="374"/>
      <c r="P10" s="374"/>
      <c r="Q10" s="374"/>
      <c r="R10" s="374"/>
      <c r="S10" s="374"/>
      <c r="T10" s="374"/>
      <c r="U10" s="374"/>
      <c r="V10" s="374"/>
      <c r="W10" s="374"/>
      <c r="X10" s="376"/>
      <c r="Y10" s="376"/>
      <c r="Z10" s="374"/>
      <c r="AA10" s="374"/>
      <c r="AB10" s="374"/>
      <c r="AC10" s="374"/>
      <c r="AD10" s="374"/>
      <c r="AE10" s="374"/>
      <c r="AF10" s="374"/>
      <c r="AG10" s="374"/>
    </row>
    <row r="11" spans="1:33" s="259" customFormat="1" ht="17.25" customHeight="1">
      <c r="A11" s="379"/>
      <c r="B11" s="380"/>
      <c r="C11" s="381" t="s">
        <v>397</v>
      </c>
      <c r="D11" s="382"/>
      <c r="E11" s="383"/>
      <c r="F11" s="382"/>
      <c r="G11" s="382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4"/>
      <c r="U11" s="384"/>
      <c r="V11" s="384"/>
      <c r="W11" s="384"/>
      <c r="X11" s="385"/>
      <c r="Y11" s="385"/>
      <c r="Z11" s="380"/>
      <c r="AA11" s="380"/>
      <c r="AB11" s="380"/>
      <c r="AC11" s="383"/>
      <c r="AD11" s="383"/>
      <c r="AE11" s="383"/>
      <c r="AF11" s="386"/>
      <c r="AG11" s="380"/>
    </row>
    <row r="12" spans="1:33" s="259" customFormat="1" ht="17.25" customHeight="1">
      <c r="A12" s="379" t="s">
        <v>43</v>
      </c>
      <c r="B12" s="380">
        <v>52.0124</v>
      </c>
      <c r="C12" s="387" t="s">
        <v>348</v>
      </c>
      <c r="D12" s="382" t="s">
        <v>23</v>
      </c>
      <c r="E12" s="383">
        <v>1</v>
      </c>
      <c r="F12" s="382">
        <v>95</v>
      </c>
      <c r="G12" s="388">
        <v>10</v>
      </c>
      <c r="H12" s="380"/>
      <c r="I12" s="380"/>
      <c r="J12" s="380">
        <v>10</v>
      </c>
      <c r="K12" s="380">
        <v>10</v>
      </c>
      <c r="L12" s="380"/>
      <c r="M12" s="380"/>
      <c r="N12" s="380"/>
      <c r="O12" s="380"/>
      <c r="P12" s="380"/>
      <c r="Q12" s="380"/>
      <c r="R12" s="380">
        <v>35</v>
      </c>
      <c r="S12" s="380">
        <v>35</v>
      </c>
      <c r="T12" s="384"/>
      <c r="U12" s="384"/>
      <c r="V12" s="384">
        <f>J12+N12+R12</f>
        <v>45</v>
      </c>
      <c r="W12" s="384">
        <f t="shared" ref="W12" si="0">K12+O12+S12</f>
        <v>45</v>
      </c>
      <c r="X12" s="385">
        <f t="shared" ref="X12:X14" si="1">W12/AE12*AD12/1000</f>
        <v>2.2499999999999999E-2</v>
      </c>
      <c r="Y12" s="385">
        <f>W12*AF12/1000</f>
        <v>1.7999999999999999E-2</v>
      </c>
      <c r="Z12" s="380"/>
      <c r="AA12" s="380"/>
      <c r="AB12" s="380"/>
      <c r="AC12" s="383">
        <v>5</v>
      </c>
      <c r="AD12" s="383">
        <v>30</v>
      </c>
      <c r="AE12" s="383">
        <v>60</v>
      </c>
      <c r="AF12" s="386">
        <v>0.4</v>
      </c>
      <c r="AG12" s="380"/>
    </row>
    <row r="13" spans="1:33" s="259" customFormat="1" ht="17.25" customHeight="1">
      <c r="A13" s="379"/>
      <c r="B13" s="380"/>
      <c r="C13" s="389" t="s">
        <v>401</v>
      </c>
      <c r="D13" s="382"/>
      <c r="E13" s="383"/>
      <c r="F13" s="382"/>
      <c r="G13" s="388"/>
      <c r="H13" s="380"/>
      <c r="I13" s="380"/>
      <c r="J13" s="380"/>
      <c r="K13" s="380"/>
      <c r="L13" s="380"/>
      <c r="M13" s="380"/>
      <c r="N13" s="380"/>
      <c r="O13" s="380"/>
      <c r="P13" s="380"/>
      <c r="Q13" s="380"/>
      <c r="R13" s="380"/>
      <c r="S13" s="380"/>
      <c r="T13" s="384"/>
      <c r="U13" s="384"/>
      <c r="V13" s="384"/>
      <c r="W13" s="384"/>
      <c r="X13" s="385"/>
      <c r="Y13" s="385"/>
      <c r="Z13" s="380"/>
      <c r="AA13" s="380"/>
      <c r="AB13" s="380"/>
      <c r="AC13" s="383"/>
      <c r="AD13" s="383"/>
      <c r="AE13" s="383"/>
      <c r="AF13" s="386"/>
      <c r="AG13" s="380"/>
    </row>
    <row r="14" spans="1:33" s="259" customFormat="1" ht="17.25" customHeight="1">
      <c r="A14" s="379" t="s">
        <v>43</v>
      </c>
      <c r="B14" s="380">
        <v>52.0124</v>
      </c>
      <c r="C14" s="387" t="s">
        <v>348</v>
      </c>
      <c r="D14" s="382" t="s">
        <v>23</v>
      </c>
      <c r="E14" s="383">
        <v>1</v>
      </c>
      <c r="F14" s="382">
        <v>95</v>
      </c>
      <c r="G14" s="388">
        <v>10</v>
      </c>
      <c r="H14" s="380"/>
      <c r="I14" s="380"/>
      <c r="J14" s="380">
        <v>10</v>
      </c>
      <c r="K14" s="380">
        <v>10</v>
      </c>
      <c r="L14" s="380"/>
      <c r="M14" s="380"/>
      <c r="N14" s="380"/>
      <c r="O14" s="380"/>
      <c r="P14" s="380"/>
      <c r="Q14" s="380"/>
      <c r="R14" s="380"/>
      <c r="S14" s="380"/>
      <c r="T14" s="384"/>
      <c r="U14" s="384"/>
      <c r="V14" s="384">
        <f>J14+N14+R14</f>
        <v>10</v>
      </c>
      <c r="W14" s="384">
        <f>K14+O14+S14</f>
        <v>10</v>
      </c>
      <c r="X14" s="385">
        <f t="shared" si="1"/>
        <v>5.0000000000000001E-3</v>
      </c>
      <c r="Y14" s="385">
        <f>W14*AF14/1000</f>
        <v>4.0000000000000001E-3</v>
      </c>
      <c r="Z14" s="380"/>
      <c r="AA14" s="380"/>
      <c r="AB14" s="380"/>
      <c r="AC14" s="383">
        <v>5</v>
      </c>
      <c r="AD14" s="383">
        <v>30</v>
      </c>
      <c r="AE14" s="383">
        <v>60</v>
      </c>
      <c r="AF14" s="386">
        <v>0.4</v>
      </c>
      <c r="AG14" s="380"/>
    </row>
    <row r="15" spans="1:33" s="259" customFormat="1" ht="17.25" customHeight="1">
      <c r="A15" s="379"/>
      <c r="B15" s="384"/>
      <c r="C15" s="390" t="s">
        <v>398</v>
      </c>
      <c r="D15" s="391"/>
      <c r="E15" s="392"/>
      <c r="F15" s="392"/>
      <c r="G15" s="391"/>
      <c r="H15" s="380"/>
      <c r="I15" s="380"/>
      <c r="J15" s="380"/>
      <c r="K15" s="380"/>
      <c r="L15" s="380"/>
      <c r="M15" s="380"/>
      <c r="N15" s="380"/>
      <c r="O15" s="380"/>
      <c r="P15" s="380"/>
      <c r="Q15" s="380"/>
      <c r="R15" s="380"/>
      <c r="S15" s="380"/>
      <c r="T15" s="384"/>
      <c r="U15" s="384"/>
      <c r="V15" s="384"/>
      <c r="W15" s="384"/>
      <c r="X15" s="385"/>
      <c r="Y15" s="385"/>
      <c r="Z15" s="380"/>
      <c r="AA15" s="380"/>
      <c r="AB15" s="380"/>
      <c r="AC15" s="383"/>
      <c r="AD15" s="383"/>
      <c r="AE15" s="383"/>
      <c r="AF15" s="386"/>
      <c r="AG15" s="380"/>
    </row>
    <row r="16" spans="1:33" s="259" customFormat="1" ht="17.25" customHeight="1">
      <c r="A16" s="379" t="s">
        <v>43</v>
      </c>
      <c r="B16" s="393" t="s">
        <v>349</v>
      </c>
      <c r="C16" s="394" t="s">
        <v>350</v>
      </c>
      <c r="D16" s="382" t="s">
        <v>23</v>
      </c>
      <c r="E16" s="380">
        <v>12</v>
      </c>
      <c r="F16" s="380">
        <v>77</v>
      </c>
      <c r="G16" s="380">
        <v>61</v>
      </c>
      <c r="H16" s="380"/>
      <c r="I16" s="380"/>
      <c r="J16" s="380">
        <v>30</v>
      </c>
      <c r="K16" s="380">
        <v>30</v>
      </c>
      <c r="L16" s="380"/>
      <c r="M16" s="380"/>
      <c r="N16" s="380"/>
      <c r="O16" s="380"/>
      <c r="P16" s="380"/>
      <c r="Q16" s="380"/>
      <c r="R16" s="380">
        <v>315</v>
      </c>
      <c r="S16" s="380">
        <v>315</v>
      </c>
      <c r="T16" s="384"/>
      <c r="U16" s="384"/>
      <c r="V16" s="384">
        <f>J16+R16</f>
        <v>345</v>
      </c>
      <c r="W16" s="384">
        <f>K16+S16</f>
        <v>345</v>
      </c>
      <c r="X16" s="385">
        <f t="shared" ref="X16" si="2">W16/AE16*AD16/1000</f>
        <v>5.7500000000000002E-2</v>
      </c>
      <c r="Y16" s="385">
        <f t="shared" ref="Y16" si="3">W16*AF16/1000</f>
        <v>2.7600000000000003E-2</v>
      </c>
      <c r="Z16" s="380"/>
      <c r="AA16" s="380"/>
      <c r="AB16" s="380"/>
      <c r="AC16" s="383"/>
      <c r="AD16" s="383">
        <v>20</v>
      </c>
      <c r="AE16" s="383">
        <v>120</v>
      </c>
      <c r="AF16" s="386">
        <v>0.08</v>
      </c>
      <c r="AG16" s="380"/>
    </row>
    <row r="17" spans="1:33" s="259" customFormat="1" ht="17.25" customHeight="1">
      <c r="A17" s="379"/>
      <c r="B17" s="393"/>
      <c r="C17" s="389" t="s">
        <v>401</v>
      </c>
      <c r="D17" s="382"/>
      <c r="E17" s="380"/>
      <c r="F17" s="380"/>
      <c r="G17" s="380"/>
      <c r="H17" s="380"/>
      <c r="I17" s="380"/>
      <c r="J17" s="380"/>
      <c r="K17" s="380"/>
      <c r="L17" s="380"/>
      <c r="M17" s="380"/>
      <c r="N17" s="380"/>
      <c r="O17" s="380"/>
      <c r="P17" s="380"/>
      <c r="Q17" s="380"/>
      <c r="R17" s="380"/>
      <c r="S17" s="380"/>
      <c r="T17" s="384"/>
      <c r="U17" s="384"/>
      <c r="V17" s="384"/>
      <c r="W17" s="384"/>
      <c r="X17" s="385"/>
      <c r="Y17" s="385"/>
      <c r="Z17" s="380"/>
      <c r="AA17" s="380"/>
      <c r="AB17" s="380"/>
      <c r="AC17" s="383"/>
      <c r="AD17" s="383"/>
      <c r="AE17" s="383"/>
      <c r="AF17" s="386"/>
      <c r="AG17" s="380"/>
    </row>
    <row r="18" spans="1:33" s="259" customFormat="1" ht="17.25" customHeight="1">
      <c r="A18" s="379" t="s">
        <v>110</v>
      </c>
      <c r="B18" s="393"/>
      <c r="C18" s="395" t="s">
        <v>351</v>
      </c>
      <c r="D18" s="382" t="s">
        <v>23</v>
      </c>
      <c r="E18" s="380">
        <v>12</v>
      </c>
      <c r="F18" s="380">
        <v>77</v>
      </c>
      <c r="G18" s="380">
        <v>61</v>
      </c>
      <c r="H18" s="380"/>
      <c r="I18" s="380"/>
      <c r="J18" s="380">
        <v>30</v>
      </c>
      <c r="K18" s="380">
        <v>30</v>
      </c>
      <c r="L18" s="380"/>
      <c r="M18" s="380"/>
      <c r="N18" s="380"/>
      <c r="O18" s="380"/>
      <c r="P18" s="380"/>
      <c r="Q18" s="380"/>
      <c r="R18" s="380">
        <v>315</v>
      </c>
      <c r="S18" s="380">
        <v>315</v>
      </c>
      <c r="T18" s="384"/>
      <c r="U18" s="384"/>
      <c r="V18" s="384">
        <f>J18+R18</f>
        <v>345</v>
      </c>
      <c r="W18" s="384">
        <f>K18+S18</f>
        <v>345</v>
      </c>
      <c r="X18" s="385">
        <f t="shared" ref="X18" si="4">W18/AE18*AD18/1000</f>
        <v>5.7500000000000002E-2</v>
      </c>
      <c r="Y18" s="385">
        <f t="shared" ref="Y18" si="5">W18*AF18/1000</f>
        <v>2.7600000000000003E-2</v>
      </c>
      <c r="Z18" s="380"/>
      <c r="AA18" s="380"/>
      <c r="AB18" s="380"/>
      <c r="AC18" s="383"/>
      <c r="AD18" s="383">
        <v>20</v>
      </c>
      <c r="AE18" s="383">
        <v>120</v>
      </c>
      <c r="AF18" s="386">
        <v>0.08</v>
      </c>
      <c r="AG18" s="380"/>
    </row>
    <row r="19" spans="1:33" s="259" customFormat="1" ht="17.25" customHeight="1">
      <c r="A19" s="379"/>
      <c r="B19" s="384"/>
      <c r="C19" s="390" t="s">
        <v>399</v>
      </c>
      <c r="D19" s="391"/>
      <c r="E19" s="392"/>
      <c r="F19" s="392"/>
      <c r="G19" s="391"/>
      <c r="H19" s="380"/>
      <c r="I19" s="380"/>
      <c r="J19" s="380"/>
      <c r="K19" s="380"/>
      <c r="L19" s="380"/>
      <c r="M19" s="380"/>
      <c r="N19" s="380"/>
      <c r="O19" s="380"/>
      <c r="P19" s="380"/>
      <c r="Q19" s="380"/>
      <c r="R19" s="380"/>
      <c r="S19" s="380"/>
      <c r="T19" s="384"/>
      <c r="U19" s="384"/>
      <c r="V19" s="384"/>
      <c r="W19" s="384"/>
      <c r="X19" s="385"/>
      <c r="Y19" s="385"/>
      <c r="Z19" s="380"/>
      <c r="AA19" s="380"/>
      <c r="AB19" s="380"/>
      <c r="AC19" s="383"/>
      <c r="AD19" s="383"/>
      <c r="AE19" s="383"/>
      <c r="AF19" s="386"/>
      <c r="AG19" s="380"/>
    </row>
    <row r="20" spans="1:33" s="259" customFormat="1" ht="17.25" customHeight="1">
      <c r="A20" s="379" t="s">
        <v>43</v>
      </c>
      <c r="B20" s="380">
        <v>52.61</v>
      </c>
      <c r="C20" s="394" t="s">
        <v>352</v>
      </c>
      <c r="D20" s="382" t="s">
        <v>23</v>
      </c>
      <c r="E20" s="383">
        <v>19</v>
      </c>
      <c r="F20" s="382">
        <v>77</v>
      </c>
      <c r="G20" s="388">
        <v>61</v>
      </c>
      <c r="H20" s="380"/>
      <c r="I20" s="380"/>
      <c r="J20" s="380"/>
      <c r="K20" s="380"/>
      <c r="L20" s="380"/>
      <c r="M20" s="380"/>
      <c r="N20" s="380">
        <v>15</v>
      </c>
      <c r="O20" s="380">
        <v>15</v>
      </c>
      <c r="P20" s="380"/>
      <c r="Q20" s="380"/>
      <c r="R20" s="380"/>
      <c r="S20" s="380"/>
      <c r="T20" s="384"/>
      <c r="U20" s="384"/>
      <c r="V20" s="384">
        <f>J20+N20+R20</f>
        <v>15</v>
      </c>
      <c r="W20" s="384">
        <f>K20+O20+S20</f>
        <v>15</v>
      </c>
      <c r="X20" s="385">
        <f t="shared" ref="X20" si="6">W20/AE20*AD20/1000</f>
        <v>3.7499999999999999E-3</v>
      </c>
      <c r="Y20" s="385">
        <f t="shared" ref="Y20" si="7">W20*AF20/1000</f>
        <v>1.14E-3</v>
      </c>
      <c r="Z20" s="380"/>
      <c r="AA20" s="380"/>
      <c r="AB20" s="380"/>
      <c r="AC20" s="383"/>
      <c r="AD20" s="383">
        <v>5</v>
      </c>
      <c r="AE20" s="383">
        <v>20</v>
      </c>
      <c r="AF20" s="386">
        <v>7.5999999999999998E-2</v>
      </c>
      <c r="AG20" s="380"/>
    </row>
    <row r="21" spans="1:33" s="259" customFormat="1" ht="17.25" customHeight="1">
      <c r="A21" s="379"/>
      <c r="B21" s="380"/>
      <c r="C21" s="396" t="s">
        <v>344</v>
      </c>
      <c r="D21" s="382"/>
      <c r="E21" s="383"/>
      <c r="F21" s="382"/>
      <c r="G21" s="382"/>
      <c r="H21" s="380"/>
      <c r="I21" s="380"/>
      <c r="J21" s="380"/>
      <c r="K21" s="380"/>
      <c r="L21" s="380"/>
      <c r="M21" s="380"/>
      <c r="N21" s="380"/>
      <c r="O21" s="380"/>
      <c r="P21" s="380"/>
      <c r="Q21" s="380"/>
      <c r="R21" s="380"/>
      <c r="S21" s="380"/>
      <c r="T21" s="384"/>
      <c r="U21" s="384"/>
      <c r="V21" s="384"/>
      <c r="W21" s="384"/>
      <c r="X21" s="385"/>
      <c r="Y21" s="385"/>
      <c r="Z21" s="380"/>
      <c r="AA21" s="380"/>
      <c r="AB21" s="380"/>
      <c r="AC21" s="383"/>
      <c r="AD21" s="383"/>
      <c r="AE21" s="383"/>
      <c r="AF21" s="386"/>
      <c r="AG21" s="380"/>
    </row>
    <row r="22" spans="1:33" s="270" customFormat="1" ht="15.75">
      <c r="A22" s="268"/>
      <c r="B22" s="269"/>
      <c r="C22" s="269"/>
      <c r="D22" s="269"/>
      <c r="E22" s="269"/>
      <c r="F22" s="269"/>
      <c r="G22" s="269"/>
      <c r="X22" s="287"/>
      <c r="Y22" s="287"/>
    </row>
    <row r="23" spans="1:33" s="270" customFormat="1" ht="15.75">
      <c r="A23" s="271"/>
      <c r="B23" s="272"/>
      <c r="C23" s="272"/>
      <c r="D23" s="272"/>
      <c r="E23" s="272"/>
      <c r="F23" s="273"/>
      <c r="G23" s="273"/>
      <c r="X23" s="287"/>
      <c r="Y23" s="287"/>
    </row>
    <row r="24" spans="1:33" ht="15.75" customHeight="1">
      <c r="A24" s="271"/>
      <c r="B24" s="272"/>
      <c r="C24" s="272"/>
      <c r="D24" s="272"/>
      <c r="E24" s="272"/>
      <c r="F24" s="273"/>
      <c r="G24" s="273"/>
      <c r="H24" s="270"/>
      <c r="I24" s="270"/>
      <c r="J24" s="274"/>
      <c r="K24" s="274"/>
      <c r="L24" s="274"/>
      <c r="M24" s="274"/>
      <c r="N24" s="274"/>
      <c r="O24" s="274"/>
      <c r="P24" s="274"/>
      <c r="Q24" s="274"/>
      <c r="R24" s="274"/>
      <c r="S24" s="274"/>
    </row>
    <row r="25" spans="1:33" ht="16.5" customHeight="1">
      <c r="A25" s="275"/>
      <c r="B25" s="275"/>
      <c r="C25" s="275"/>
      <c r="D25" s="275"/>
      <c r="E25" s="275"/>
      <c r="F25" s="275"/>
      <c r="G25" s="275"/>
      <c r="H25" s="275"/>
      <c r="I25" s="275"/>
    </row>
    <row r="26" spans="1:33" s="270" customFormat="1" ht="15.75">
      <c r="A26" s="277"/>
      <c r="B26" s="278"/>
      <c r="C26" s="277"/>
      <c r="D26" s="277"/>
      <c r="E26" s="277"/>
      <c r="F26" s="277"/>
      <c r="G26" s="277"/>
      <c r="H26" s="276"/>
      <c r="I26" s="276"/>
      <c r="X26" s="287"/>
      <c r="Y26" s="287"/>
    </row>
    <row r="27" spans="1:33" s="270" customFormat="1" ht="15.75">
      <c r="A27" s="279"/>
      <c r="B27" s="280"/>
      <c r="C27" s="280"/>
      <c r="D27" s="280"/>
      <c r="E27" s="280"/>
      <c r="F27" s="280"/>
      <c r="G27" s="281"/>
      <c r="H27" s="281"/>
      <c r="I27" s="281"/>
      <c r="J27" s="281"/>
      <c r="K27" s="281"/>
      <c r="L27" s="281"/>
      <c r="M27" s="281"/>
      <c r="N27" s="281"/>
      <c r="O27" s="281"/>
      <c r="P27" s="281"/>
      <c r="Q27" s="281"/>
      <c r="R27" s="281"/>
      <c r="S27" s="281"/>
      <c r="X27" s="287"/>
      <c r="Y27" s="287"/>
    </row>
    <row r="28" spans="1:33" s="270" customFormat="1" ht="15">
      <c r="A28" s="280"/>
      <c r="B28" s="280"/>
      <c r="C28" s="280"/>
      <c r="D28" s="280"/>
      <c r="E28" s="280"/>
      <c r="F28" s="282"/>
      <c r="X28" s="287"/>
      <c r="Y28" s="287"/>
    </row>
    <row r="29" spans="1:33" s="270" customFormat="1" ht="15">
      <c r="A29" s="280"/>
      <c r="B29" s="283"/>
      <c r="C29" s="283"/>
      <c r="D29" s="283"/>
      <c r="E29" s="283"/>
      <c r="F29" s="283"/>
      <c r="G29" s="283"/>
      <c r="H29" s="283"/>
      <c r="I29" s="283"/>
      <c r="J29" s="283"/>
      <c r="K29" s="283"/>
      <c r="L29" s="283"/>
      <c r="M29" s="283"/>
      <c r="N29" s="283"/>
      <c r="O29" s="283"/>
      <c r="P29" s="283"/>
      <c r="Q29" s="283"/>
      <c r="R29" s="283"/>
      <c r="S29" s="283"/>
      <c r="X29" s="287"/>
      <c r="Y29" s="287"/>
    </row>
    <row r="30" spans="1:33" ht="15">
      <c r="A30" s="283"/>
    </row>
  </sheetData>
  <mergeCells count="21">
    <mergeCell ref="G3:G5"/>
    <mergeCell ref="H3:K3"/>
    <mergeCell ref="A3:A5"/>
    <mergeCell ref="B3:B5"/>
    <mergeCell ref="C3:C5"/>
    <mergeCell ref="D3:D5"/>
    <mergeCell ref="E3:E5"/>
    <mergeCell ref="F3:F5"/>
    <mergeCell ref="AG3:AG5"/>
    <mergeCell ref="H4:K4"/>
    <mergeCell ref="L3:O3"/>
    <mergeCell ref="P3:S3"/>
    <mergeCell ref="T3:Y3"/>
    <mergeCell ref="Z3:Z5"/>
    <mergeCell ref="L4:O4"/>
    <mergeCell ref="P4:S4"/>
    <mergeCell ref="T4:Y4"/>
    <mergeCell ref="AA3:AA5"/>
    <mergeCell ref="AB3:AC4"/>
    <mergeCell ref="AD3:AE4"/>
    <mergeCell ref="AF3:AF5"/>
  </mergeCells>
  <pageMargins left="0.70866141732283472" right="0.70866141732283472" top="0.74803149606299213" bottom="0.74803149606299213" header="0.31496062992125984" footer="0.31496062992125984"/>
  <pageSetup paperSize="9" firstPageNumber="15" pageOrder="overThenDown" orientation="landscape" useFirstPageNumber="1" r:id="rId1"/>
  <headerFooter>
    <oddFooter>&amp;LИнж.БП-СВ-Утил_изм&amp;CСписък № 6 за допълнение и изменение&amp;R&amp;P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601"/>
  <sheetViews>
    <sheetView view="pageLayout" topLeftCell="A10" zoomScaleNormal="100" zoomScaleSheetLayoutView="100" workbookViewId="0">
      <selection activeCell="X532" sqref="X532"/>
    </sheetView>
  </sheetViews>
  <sheetFormatPr defaultColWidth="9.140625" defaultRowHeight="15"/>
  <cols>
    <col min="1" max="1" width="3" style="81" bestFit="1" customWidth="1"/>
    <col min="2" max="2" width="8" style="81" customWidth="1"/>
    <col min="3" max="3" width="52.5703125" style="81" customWidth="1"/>
    <col min="4" max="4" width="3.42578125" style="81" bestFit="1" customWidth="1"/>
    <col min="5" max="5" width="5.42578125" style="81" customWidth="1"/>
    <col min="6" max="7" width="4.28515625" style="81" customWidth="1"/>
    <col min="8" max="8" width="4.7109375" style="96" bestFit="1" customWidth="1"/>
    <col min="9" max="9" width="4.5703125" style="96" bestFit="1" customWidth="1"/>
    <col min="10" max="10" width="5.42578125" style="96" bestFit="1" customWidth="1"/>
    <col min="11" max="11" width="7" style="96" bestFit="1" customWidth="1"/>
    <col min="12" max="12" width="5.5703125" style="96" bestFit="1" customWidth="1"/>
    <col min="13" max="13" width="4.5703125" style="96" bestFit="1" customWidth="1"/>
    <col min="14" max="14" width="5.5703125" style="96" bestFit="1" customWidth="1"/>
    <col min="15" max="15" width="8" style="96" customWidth="1"/>
    <col min="16" max="16" width="8.85546875" style="119" customWidth="1"/>
    <col min="17" max="17" width="8.28515625" style="119" customWidth="1"/>
    <col min="18" max="18" width="8.85546875" style="81" bestFit="1" customWidth="1"/>
    <col min="19" max="19" width="3.28515625" style="81" customWidth="1"/>
    <col min="20" max="20" width="3.28515625" style="81" bestFit="1" customWidth="1"/>
    <col min="21" max="21" width="5.5703125" style="81" customWidth="1"/>
    <col min="22" max="22" width="7.28515625" style="81" customWidth="1"/>
    <col min="23" max="23" width="5.42578125" style="81" customWidth="1"/>
    <col min="24" max="24" width="5.7109375" style="81" customWidth="1"/>
    <col min="25" max="25" width="3.28515625" style="81" bestFit="1" customWidth="1"/>
    <col min="26" max="29" width="9.140625" style="81"/>
    <col min="30" max="30" width="9.140625" style="81" customWidth="1"/>
    <col min="31" max="32" width="9.140625" style="81" hidden="1" customWidth="1"/>
    <col min="33" max="33" width="0.28515625" style="81" customWidth="1"/>
    <col min="34" max="47" width="9.140625" style="81" hidden="1" customWidth="1"/>
    <col min="48" max="256" width="0" style="81" hidden="1" customWidth="1"/>
    <col min="257" max="16384" width="9.140625" style="81"/>
  </cols>
  <sheetData>
    <row r="1" spans="1:25">
      <c r="A1" s="414" t="s">
        <v>0</v>
      </c>
      <c r="B1" s="1"/>
      <c r="C1" s="2"/>
      <c r="D1" s="415" t="s">
        <v>1</v>
      </c>
      <c r="E1" s="416" t="s">
        <v>2</v>
      </c>
      <c r="F1" s="416" t="s">
        <v>3</v>
      </c>
      <c r="G1" s="417" t="s">
        <v>4</v>
      </c>
      <c r="H1" s="3" t="s">
        <v>35</v>
      </c>
      <c r="I1" s="13"/>
      <c r="J1" s="13"/>
      <c r="K1" s="13"/>
      <c r="L1" s="14" t="s">
        <v>5</v>
      </c>
      <c r="M1" s="15"/>
      <c r="N1" s="15"/>
      <c r="O1" s="15"/>
      <c r="P1" s="101"/>
      <c r="Q1" s="102"/>
      <c r="R1" s="415" t="s">
        <v>6</v>
      </c>
      <c r="S1" s="417" t="s">
        <v>7</v>
      </c>
      <c r="T1" s="27" t="s">
        <v>8</v>
      </c>
      <c r="U1" s="31"/>
      <c r="V1" s="27" t="s">
        <v>9</v>
      </c>
      <c r="W1" s="32"/>
      <c r="X1" s="418" t="s">
        <v>10</v>
      </c>
      <c r="Y1" s="420" t="s">
        <v>11</v>
      </c>
    </row>
    <row r="2" spans="1:25">
      <c r="A2" s="414"/>
      <c r="B2" s="4"/>
      <c r="C2" s="5"/>
      <c r="D2" s="415"/>
      <c r="E2" s="416"/>
      <c r="F2" s="416"/>
      <c r="G2" s="417"/>
      <c r="H2" s="6"/>
      <c r="I2" s="16"/>
      <c r="J2" s="16"/>
      <c r="K2" s="16"/>
      <c r="L2" s="17"/>
      <c r="M2" s="18"/>
      <c r="N2" s="18"/>
      <c r="O2" s="18"/>
      <c r="P2" s="103"/>
      <c r="Q2" s="104"/>
      <c r="R2" s="415"/>
      <c r="S2" s="417"/>
      <c r="T2" s="28" t="s">
        <v>12</v>
      </c>
      <c r="U2" s="33"/>
      <c r="V2" s="28" t="s">
        <v>13</v>
      </c>
      <c r="W2" s="34"/>
      <c r="X2" s="418"/>
      <c r="Y2" s="420"/>
    </row>
    <row r="3" spans="1:25">
      <c r="A3" s="414"/>
      <c r="B3" s="4"/>
      <c r="C3" s="5"/>
      <c r="D3" s="415"/>
      <c r="E3" s="416"/>
      <c r="F3" s="416"/>
      <c r="G3" s="417"/>
      <c r="H3" s="7" t="s">
        <v>12</v>
      </c>
      <c r="I3" s="19"/>
      <c r="J3" s="19"/>
      <c r="K3" s="20"/>
      <c r="L3" s="7" t="s">
        <v>12</v>
      </c>
      <c r="M3" s="19"/>
      <c r="N3" s="19"/>
      <c r="O3" s="19"/>
      <c r="P3" s="105"/>
      <c r="Q3" s="106"/>
      <c r="R3" s="415"/>
      <c r="S3" s="416"/>
      <c r="T3" s="421" t="s">
        <v>14</v>
      </c>
      <c r="U3" s="424" t="s">
        <v>15</v>
      </c>
      <c r="V3" s="425" t="s">
        <v>16</v>
      </c>
      <c r="W3" s="421" t="s">
        <v>17</v>
      </c>
      <c r="X3" s="419"/>
      <c r="Y3" s="420"/>
    </row>
    <row r="4" spans="1:25">
      <c r="A4" s="414"/>
      <c r="B4" s="4" t="s">
        <v>25</v>
      </c>
      <c r="C4" s="5" t="s">
        <v>30</v>
      </c>
      <c r="D4" s="415"/>
      <c r="E4" s="416"/>
      <c r="F4" s="416"/>
      <c r="G4" s="417"/>
      <c r="H4" s="7" t="s">
        <v>31</v>
      </c>
      <c r="I4" s="19"/>
      <c r="J4" s="19"/>
      <c r="K4" s="20"/>
      <c r="L4" s="7" t="s">
        <v>31</v>
      </c>
      <c r="M4" s="19"/>
      <c r="N4" s="19"/>
      <c r="O4" s="19"/>
      <c r="P4" s="107" t="s">
        <v>26</v>
      </c>
      <c r="Q4" s="108" t="s">
        <v>27</v>
      </c>
      <c r="R4" s="415"/>
      <c r="S4" s="416"/>
      <c r="T4" s="422"/>
      <c r="U4" s="422"/>
      <c r="V4" s="422"/>
      <c r="W4" s="422"/>
      <c r="X4" s="419"/>
      <c r="Y4" s="420"/>
    </row>
    <row r="5" spans="1:25">
      <c r="A5" s="414"/>
      <c r="B5" s="4"/>
      <c r="C5" s="5"/>
      <c r="D5" s="415"/>
      <c r="E5" s="416"/>
      <c r="F5" s="416"/>
      <c r="G5" s="417"/>
      <c r="H5" s="8"/>
      <c r="I5" s="21"/>
      <c r="J5" s="22"/>
      <c r="K5" s="21"/>
      <c r="L5" s="8"/>
      <c r="M5" s="21"/>
      <c r="N5" s="22"/>
      <c r="O5" s="8"/>
      <c r="P5" s="107" t="s">
        <v>28</v>
      </c>
      <c r="Q5" s="108" t="s">
        <v>28</v>
      </c>
      <c r="R5" s="415"/>
      <c r="S5" s="416"/>
      <c r="T5" s="422"/>
      <c r="U5" s="422"/>
      <c r="V5" s="422"/>
      <c r="W5" s="422"/>
      <c r="X5" s="419"/>
      <c r="Y5" s="420"/>
    </row>
    <row r="6" spans="1:25">
      <c r="A6" s="414"/>
      <c r="B6" s="4"/>
      <c r="C6" s="5"/>
      <c r="D6" s="415"/>
      <c r="E6" s="416"/>
      <c r="F6" s="416"/>
      <c r="G6" s="417"/>
      <c r="H6" s="9" t="s">
        <v>18</v>
      </c>
      <c r="I6" s="23" t="s">
        <v>19</v>
      </c>
      <c r="J6" s="24" t="s">
        <v>20</v>
      </c>
      <c r="K6" s="23" t="s">
        <v>21</v>
      </c>
      <c r="L6" s="9" t="s">
        <v>18</v>
      </c>
      <c r="M6" s="23" t="s">
        <v>19</v>
      </c>
      <c r="N6" s="24" t="s">
        <v>20</v>
      </c>
      <c r="O6" s="9" t="s">
        <v>21</v>
      </c>
      <c r="P6" s="107" t="s">
        <v>29</v>
      </c>
      <c r="Q6" s="108" t="s">
        <v>29</v>
      </c>
      <c r="R6" s="415"/>
      <c r="S6" s="416"/>
      <c r="T6" s="422"/>
      <c r="U6" s="422"/>
      <c r="V6" s="422"/>
      <c r="W6" s="422"/>
      <c r="X6" s="419"/>
      <c r="Y6" s="420"/>
    </row>
    <row r="7" spans="1:25">
      <c r="A7" s="414"/>
      <c r="B7" s="10"/>
      <c r="C7" s="11"/>
      <c r="D7" s="415"/>
      <c r="E7" s="416"/>
      <c r="F7" s="416"/>
      <c r="G7" s="417"/>
      <c r="H7" s="12"/>
      <c r="I7" s="25"/>
      <c r="J7" s="26"/>
      <c r="K7" s="25"/>
      <c r="L7" s="12"/>
      <c r="M7" s="25"/>
      <c r="N7" s="26"/>
      <c r="O7" s="12"/>
      <c r="P7" s="109"/>
      <c r="Q7" s="110"/>
      <c r="R7" s="415"/>
      <c r="S7" s="416"/>
      <c r="T7" s="423"/>
      <c r="U7" s="423"/>
      <c r="V7" s="423"/>
      <c r="W7" s="423"/>
      <c r="X7" s="419"/>
      <c r="Y7" s="420"/>
    </row>
    <row r="8" spans="1:25">
      <c r="A8" s="61">
        <v>1</v>
      </c>
      <c r="B8" s="62">
        <v>2</v>
      </c>
      <c r="C8" s="11">
        <v>3</v>
      </c>
      <c r="D8" s="63">
        <v>4</v>
      </c>
      <c r="E8" s="55">
        <v>5</v>
      </c>
      <c r="F8" s="55">
        <v>6</v>
      </c>
      <c r="G8" s="61">
        <v>7</v>
      </c>
      <c r="H8" s="55">
        <v>8</v>
      </c>
      <c r="I8" s="61">
        <v>9</v>
      </c>
      <c r="J8" s="55">
        <v>10</v>
      </c>
      <c r="K8" s="61">
        <v>11</v>
      </c>
      <c r="L8" s="55">
        <v>24</v>
      </c>
      <c r="M8" s="61">
        <v>25</v>
      </c>
      <c r="N8" s="55">
        <v>26</v>
      </c>
      <c r="O8" s="61">
        <v>27</v>
      </c>
      <c r="P8" s="68">
        <v>28</v>
      </c>
      <c r="Q8" s="398">
        <v>29</v>
      </c>
      <c r="R8" s="55">
        <v>30</v>
      </c>
      <c r="S8" s="61">
        <v>31</v>
      </c>
      <c r="T8" s="55">
        <v>32</v>
      </c>
      <c r="U8" s="61">
        <v>33</v>
      </c>
      <c r="V8" s="55">
        <v>34</v>
      </c>
      <c r="W8" s="61">
        <v>35</v>
      </c>
      <c r="X8" s="55">
        <v>36</v>
      </c>
      <c r="Y8" s="55">
        <v>37</v>
      </c>
    </row>
    <row r="9" spans="1:25" ht="15.75">
      <c r="A9" s="61"/>
      <c r="B9" s="62"/>
      <c r="C9" s="54" t="s">
        <v>33</v>
      </c>
      <c r="D9" s="63"/>
      <c r="E9" s="55"/>
      <c r="F9" s="55"/>
      <c r="G9" s="61"/>
      <c r="H9" s="55"/>
      <c r="I9" s="61"/>
      <c r="J9" s="55"/>
      <c r="K9" s="61"/>
      <c r="L9" s="55"/>
      <c r="M9" s="61"/>
      <c r="N9" s="55"/>
      <c r="O9" s="61"/>
      <c r="P9" s="111"/>
      <c r="Q9" s="112"/>
      <c r="R9" s="55"/>
      <c r="S9" s="61"/>
      <c r="T9" s="55"/>
      <c r="U9" s="61"/>
      <c r="V9" s="55"/>
      <c r="W9" s="61"/>
      <c r="X9" s="55"/>
      <c r="Y9" s="55"/>
    </row>
    <row r="10" spans="1:25" ht="88.5" customHeight="1">
      <c r="A10" s="61"/>
      <c r="B10" s="62"/>
      <c r="C10" s="59" t="s">
        <v>319</v>
      </c>
      <c r="D10" s="63"/>
      <c r="E10" s="55"/>
      <c r="F10" s="55"/>
      <c r="G10" s="61"/>
      <c r="H10" s="55"/>
      <c r="I10" s="61"/>
      <c r="J10" s="55"/>
      <c r="K10" s="61"/>
      <c r="L10" s="55"/>
      <c r="M10" s="61"/>
      <c r="N10" s="55"/>
      <c r="O10" s="61"/>
      <c r="P10" s="111"/>
      <c r="Q10" s="112"/>
      <c r="R10" s="55"/>
      <c r="S10" s="61"/>
      <c r="T10" s="55"/>
      <c r="U10" s="61"/>
      <c r="V10" s="55"/>
      <c r="W10" s="61"/>
      <c r="X10" s="55"/>
      <c r="Y10" s="55"/>
    </row>
    <row r="11" spans="1:25" ht="36" customHeight="1">
      <c r="A11" s="61"/>
      <c r="B11" s="62"/>
      <c r="C11" s="369" t="s">
        <v>396</v>
      </c>
      <c r="D11" s="63"/>
      <c r="E11" s="55"/>
      <c r="F11" s="55"/>
      <c r="G11" s="61"/>
      <c r="H11" s="55"/>
      <c r="I11" s="61"/>
      <c r="J11" s="55"/>
      <c r="K11" s="61"/>
      <c r="L11" s="55"/>
      <c r="M11" s="61"/>
      <c r="N11" s="55"/>
      <c r="O11" s="61"/>
      <c r="P11" s="111"/>
      <c r="Q11" s="112"/>
      <c r="R11" s="55"/>
      <c r="S11" s="61"/>
      <c r="T11" s="55"/>
      <c r="U11" s="61"/>
      <c r="V11" s="55"/>
      <c r="W11" s="61"/>
      <c r="X11" s="55"/>
      <c r="Y11" s="55"/>
    </row>
    <row r="12" spans="1:25" ht="17.25" customHeight="1">
      <c r="A12" s="61"/>
      <c r="B12" s="62"/>
      <c r="C12" s="120" t="s">
        <v>321</v>
      </c>
      <c r="D12" s="63"/>
      <c r="E12" s="55"/>
      <c r="F12" s="55"/>
      <c r="G12" s="61"/>
      <c r="H12" s="55"/>
      <c r="I12" s="61"/>
      <c r="J12" s="55"/>
      <c r="K12" s="61"/>
      <c r="L12" s="55"/>
      <c r="M12" s="61"/>
      <c r="N12" s="55"/>
      <c r="O12" s="61"/>
      <c r="P12" s="111"/>
      <c r="Q12" s="112"/>
      <c r="R12" s="55"/>
      <c r="S12" s="61"/>
      <c r="T12" s="55"/>
      <c r="U12" s="61"/>
      <c r="V12" s="55"/>
      <c r="W12" s="61"/>
      <c r="X12" s="55"/>
      <c r="Y12" s="55"/>
    </row>
    <row r="13" spans="1:25" ht="17.25" customHeight="1">
      <c r="A13" s="35"/>
      <c r="B13" s="74"/>
      <c r="C13" s="192" t="s">
        <v>37</v>
      </c>
      <c r="D13" s="36"/>
      <c r="E13" s="192"/>
      <c r="F13" s="192"/>
      <c r="G13" s="37"/>
      <c r="H13" s="193"/>
      <c r="I13" s="193"/>
      <c r="J13" s="193"/>
      <c r="K13" s="193"/>
      <c r="L13" s="55"/>
      <c r="M13" s="61"/>
      <c r="N13" s="55"/>
      <c r="O13" s="61"/>
      <c r="P13" s="111"/>
      <c r="Q13" s="112"/>
      <c r="R13" s="55"/>
      <c r="S13" s="61"/>
      <c r="T13" s="55"/>
      <c r="U13" s="61"/>
      <c r="V13" s="55"/>
      <c r="W13" s="61"/>
      <c r="X13" s="55"/>
      <c r="Y13" s="55"/>
    </row>
    <row r="14" spans="1:25" ht="17.25" customHeight="1">
      <c r="A14" s="35"/>
      <c r="B14" s="243"/>
      <c r="C14" s="125" t="s">
        <v>324</v>
      </c>
      <c r="D14" s="36"/>
      <c r="E14" s="192"/>
      <c r="F14" s="244"/>
      <c r="G14" s="37"/>
      <c r="H14" s="193"/>
      <c r="I14" s="193"/>
      <c r="J14" s="193"/>
      <c r="K14" s="193"/>
      <c r="L14" s="55"/>
      <c r="M14" s="61"/>
      <c r="N14" s="55"/>
      <c r="O14" s="61"/>
      <c r="P14" s="111"/>
      <c r="Q14" s="112"/>
      <c r="R14" s="55"/>
      <c r="S14" s="61"/>
      <c r="T14" s="55"/>
      <c r="U14" s="61"/>
      <c r="V14" s="55"/>
      <c r="W14" s="61"/>
      <c r="X14" s="61"/>
      <c r="Y14" s="55"/>
    </row>
    <row r="15" spans="1:25" ht="17.25" customHeight="1">
      <c r="A15" s="42">
        <v>1</v>
      </c>
      <c r="B15" s="126"/>
      <c r="C15" s="98" t="s">
        <v>218</v>
      </c>
      <c r="D15" s="43" t="s">
        <v>23</v>
      </c>
      <c r="E15" s="43">
        <v>0</v>
      </c>
      <c r="F15" s="44">
        <v>0</v>
      </c>
      <c r="G15" s="45"/>
      <c r="H15" s="38">
        <v>72</v>
      </c>
      <c r="I15" s="46"/>
      <c r="J15" s="38"/>
      <c r="K15" s="57">
        <f>SUM(H15:J15)</f>
        <v>72</v>
      </c>
      <c r="L15" s="55">
        <v>72</v>
      </c>
      <c r="M15" s="61"/>
      <c r="N15" s="55"/>
      <c r="O15" s="38">
        <f>K15</f>
        <v>72</v>
      </c>
      <c r="P15" s="116">
        <f>V15/W15*O15/1000</f>
        <v>5.4999999999999997E-3</v>
      </c>
      <c r="Q15" s="116">
        <f>X15*O15/1000</f>
        <v>2.1599999999999998E-2</v>
      </c>
      <c r="R15" s="55"/>
      <c r="S15" s="61"/>
      <c r="T15" s="55"/>
      <c r="U15" s="61"/>
      <c r="V15" s="189">
        <v>22</v>
      </c>
      <c r="W15" s="43">
        <v>288</v>
      </c>
      <c r="X15" s="48">
        <v>0.3</v>
      </c>
      <c r="Y15" s="55"/>
    </row>
    <row r="16" spans="1:25" ht="17.25" customHeight="1">
      <c r="A16" s="35"/>
      <c r="B16" s="74"/>
      <c r="C16" s="191" t="s">
        <v>24</v>
      </c>
      <c r="D16" s="36" t="s">
        <v>23</v>
      </c>
      <c r="E16" s="192"/>
      <c r="F16" s="192"/>
      <c r="G16" s="37"/>
      <c r="H16" s="193">
        <f>SUM(H15:H15)</f>
        <v>72</v>
      </c>
      <c r="I16" s="193"/>
      <c r="J16" s="193">
        <f t="shared" ref="J16:K16" si="0">SUM(J15:J15)</f>
        <v>0</v>
      </c>
      <c r="K16" s="193">
        <f t="shared" si="0"/>
        <v>72</v>
      </c>
      <c r="L16" s="55"/>
      <c r="M16" s="61"/>
      <c r="N16" s="55"/>
      <c r="O16" s="46">
        <f t="shared" ref="O16:O18" si="1">K16</f>
        <v>72</v>
      </c>
      <c r="P16" s="115">
        <f t="shared" ref="P16:P18" si="2">V16/W16*O16/1000</f>
        <v>5.4999999999999997E-3</v>
      </c>
      <c r="Q16" s="115">
        <f t="shared" ref="Q16:Q18" si="3">X16*O16/1000</f>
        <v>2.1599999999999998E-2</v>
      </c>
      <c r="R16" s="55"/>
      <c r="S16" s="61"/>
      <c r="T16" s="55"/>
      <c r="U16" s="61"/>
      <c r="V16" s="35">
        <v>22</v>
      </c>
      <c r="W16" s="35">
        <v>288</v>
      </c>
      <c r="X16" s="40">
        <v>0.3</v>
      </c>
      <c r="Y16" s="55"/>
    </row>
    <row r="17" spans="1:25" ht="17.25" customHeight="1">
      <c r="A17" s="55">
        <v>1</v>
      </c>
      <c r="B17" s="74"/>
      <c r="C17" s="358" t="s">
        <v>322</v>
      </c>
      <c r="D17" s="93" t="s">
        <v>23</v>
      </c>
      <c r="E17" s="189">
        <v>0</v>
      </c>
      <c r="F17" s="189">
        <v>0</v>
      </c>
      <c r="G17" s="37"/>
      <c r="H17" s="190">
        <v>10</v>
      </c>
      <c r="I17" s="190"/>
      <c r="J17" s="57"/>
      <c r="K17" s="57">
        <f>SUM(H17:J17)</f>
        <v>10</v>
      </c>
      <c r="L17" s="55">
        <v>10</v>
      </c>
      <c r="M17" s="61"/>
      <c r="N17" s="55"/>
      <c r="O17" s="38">
        <f t="shared" si="1"/>
        <v>10</v>
      </c>
      <c r="P17" s="116">
        <f t="shared" si="2"/>
        <v>0.125</v>
      </c>
      <c r="Q17" s="116">
        <f t="shared" si="3"/>
        <v>0.13500000000000001</v>
      </c>
      <c r="R17" s="55"/>
      <c r="S17" s="61"/>
      <c r="T17" s="55"/>
      <c r="U17" s="61"/>
      <c r="V17" s="55">
        <v>25</v>
      </c>
      <c r="W17" s="55">
        <v>2</v>
      </c>
      <c r="X17" s="69">
        <v>13.5</v>
      </c>
      <c r="Y17" s="55"/>
    </row>
    <row r="18" spans="1:25" ht="17.25" customHeight="1">
      <c r="A18" s="35"/>
      <c r="B18" s="74"/>
      <c r="C18" s="191" t="s">
        <v>24</v>
      </c>
      <c r="D18" s="36" t="s">
        <v>23</v>
      </c>
      <c r="E18" s="192"/>
      <c r="F18" s="192"/>
      <c r="G18" s="37"/>
      <c r="H18" s="193">
        <f>SUM(H17)</f>
        <v>10</v>
      </c>
      <c r="I18" s="193">
        <f>SUM(I17)</f>
        <v>0</v>
      </c>
      <c r="J18" s="193">
        <f>SUM(J17)</f>
        <v>0</v>
      </c>
      <c r="K18" s="193">
        <f>SUM(K17)</f>
        <v>10</v>
      </c>
      <c r="L18" s="55"/>
      <c r="M18" s="61"/>
      <c r="N18" s="55"/>
      <c r="O18" s="46">
        <f t="shared" si="1"/>
        <v>10</v>
      </c>
      <c r="P18" s="115">
        <f t="shared" si="2"/>
        <v>0.125</v>
      </c>
      <c r="Q18" s="115">
        <f t="shared" si="3"/>
        <v>0.13500000000000001</v>
      </c>
      <c r="R18" s="55"/>
      <c r="S18" s="61"/>
      <c r="T18" s="55"/>
      <c r="U18" s="61"/>
      <c r="V18" s="35">
        <v>25</v>
      </c>
      <c r="W18" s="35">
        <v>2</v>
      </c>
      <c r="X18" s="40">
        <v>13.5</v>
      </c>
      <c r="Y18" s="55"/>
    </row>
    <row r="19" spans="1:25" ht="17.25" customHeight="1">
      <c r="A19" s="61"/>
      <c r="B19" s="62"/>
      <c r="C19" s="50" t="s">
        <v>42</v>
      </c>
      <c r="D19" s="45"/>
      <c r="E19" s="45"/>
      <c r="F19" s="45"/>
      <c r="G19" s="51"/>
      <c r="H19" s="46"/>
      <c r="I19" s="46"/>
      <c r="J19" s="46"/>
      <c r="K19" s="46"/>
      <c r="L19" s="46"/>
      <c r="M19" s="46"/>
      <c r="N19" s="46"/>
      <c r="O19" s="46"/>
      <c r="P19" s="115">
        <f>SUM(P15:P18)/2</f>
        <v>0.1305</v>
      </c>
      <c r="Q19" s="115">
        <f>SUM(Q15:Q18)/2</f>
        <v>0.15660000000000002</v>
      </c>
      <c r="R19" s="55"/>
      <c r="S19" s="61"/>
      <c r="T19" s="55"/>
      <c r="U19" s="61"/>
      <c r="V19" s="55"/>
      <c r="W19" s="61"/>
      <c r="X19" s="55"/>
      <c r="Y19" s="55"/>
    </row>
    <row r="20" spans="1:25" ht="15" customHeight="1">
      <c r="A20" s="55"/>
      <c r="B20" s="337"/>
      <c r="C20" s="120" t="s">
        <v>34</v>
      </c>
      <c r="D20" s="121"/>
      <c r="E20" s="66"/>
      <c r="F20" s="66"/>
      <c r="G20" s="66"/>
      <c r="H20" s="67"/>
      <c r="I20" s="67"/>
      <c r="J20" s="67"/>
      <c r="K20" s="67"/>
      <c r="L20" s="67"/>
      <c r="M20" s="67"/>
      <c r="N20" s="67"/>
      <c r="O20" s="67"/>
      <c r="P20" s="122"/>
      <c r="Q20" s="123"/>
      <c r="R20" s="72"/>
      <c r="S20" s="72"/>
      <c r="T20" s="72"/>
      <c r="U20" s="72"/>
      <c r="V20" s="71"/>
      <c r="W20" s="71"/>
      <c r="X20" s="73"/>
      <c r="Y20" s="72"/>
    </row>
    <row r="21" spans="1:25" ht="15" customHeight="1">
      <c r="A21" s="55" t="s">
        <v>32</v>
      </c>
      <c r="B21" s="337"/>
      <c r="C21" s="124" t="s">
        <v>22</v>
      </c>
      <c r="D21" s="121"/>
      <c r="E21" s="66"/>
      <c r="F21" s="66"/>
      <c r="G21" s="66"/>
      <c r="H21" s="67"/>
      <c r="I21" s="67"/>
      <c r="J21" s="67"/>
      <c r="K21" s="67"/>
      <c r="L21" s="67"/>
      <c r="M21" s="67"/>
      <c r="N21" s="67"/>
      <c r="O21" s="67"/>
      <c r="P21" s="122"/>
      <c r="Q21" s="123"/>
      <c r="R21" s="72"/>
      <c r="S21" s="72"/>
      <c r="T21" s="72"/>
      <c r="U21" s="72"/>
      <c r="V21" s="71"/>
      <c r="W21" s="71"/>
      <c r="X21" s="73"/>
      <c r="Y21" s="72"/>
    </row>
    <row r="22" spans="1:25" ht="15" customHeight="1">
      <c r="A22" s="55"/>
      <c r="B22" s="337"/>
      <c r="C22" s="35" t="s">
        <v>36</v>
      </c>
      <c r="D22" s="121"/>
      <c r="E22" s="66"/>
      <c r="F22" s="66"/>
      <c r="G22" s="66"/>
      <c r="H22" s="67"/>
      <c r="I22" s="67"/>
      <c r="J22" s="67"/>
      <c r="K22" s="67"/>
      <c r="L22" s="67"/>
      <c r="M22" s="67"/>
      <c r="N22" s="67"/>
      <c r="O22" s="67"/>
      <c r="P22" s="122"/>
      <c r="Q22" s="123"/>
      <c r="R22" s="72"/>
      <c r="S22" s="72"/>
      <c r="T22" s="72"/>
      <c r="U22" s="72"/>
      <c r="V22" s="71"/>
      <c r="W22" s="71"/>
      <c r="X22" s="73"/>
      <c r="Y22" s="72"/>
    </row>
    <row r="23" spans="1:25" ht="15" customHeight="1">
      <c r="A23" s="55"/>
      <c r="B23" s="337"/>
      <c r="C23" s="125" t="s">
        <v>44</v>
      </c>
      <c r="D23" s="121"/>
      <c r="E23" s="66"/>
      <c r="F23" s="66"/>
      <c r="G23" s="66"/>
      <c r="H23" s="67"/>
      <c r="I23" s="67"/>
      <c r="J23" s="67"/>
      <c r="K23" s="67"/>
      <c r="L23" s="67"/>
      <c r="M23" s="67"/>
      <c r="N23" s="67"/>
      <c r="O23" s="67"/>
      <c r="P23" s="122"/>
      <c r="Q23" s="123"/>
      <c r="R23" s="72"/>
      <c r="S23" s="72"/>
      <c r="T23" s="72"/>
      <c r="U23" s="72"/>
      <c r="V23" s="71"/>
      <c r="W23" s="71"/>
      <c r="X23" s="73"/>
      <c r="Y23" s="72"/>
    </row>
    <row r="24" spans="1:25" ht="14.25" customHeight="1">
      <c r="A24" s="35"/>
      <c r="B24" s="74"/>
      <c r="C24" s="75" t="s">
        <v>37</v>
      </c>
      <c r="D24" s="36"/>
      <c r="E24" s="75"/>
      <c r="F24" s="75"/>
      <c r="G24" s="37"/>
      <c r="H24" s="87"/>
      <c r="I24" s="87"/>
      <c r="J24" s="87"/>
      <c r="K24" s="87"/>
      <c r="L24" s="38"/>
      <c r="M24" s="38"/>
      <c r="N24" s="38"/>
      <c r="O24" s="38"/>
      <c r="P24" s="115"/>
      <c r="Q24" s="115"/>
      <c r="R24" s="35"/>
      <c r="S24" s="35"/>
      <c r="T24" s="39"/>
      <c r="U24" s="39"/>
      <c r="V24" s="35"/>
      <c r="W24" s="35"/>
      <c r="X24" s="40"/>
      <c r="Y24" s="41"/>
    </row>
    <row r="25" spans="1:25" s="96" customFormat="1" ht="15" customHeight="1">
      <c r="A25" s="42">
        <v>1</v>
      </c>
      <c r="B25" s="126"/>
      <c r="C25" s="127" t="s">
        <v>45</v>
      </c>
      <c r="D25" s="43" t="s">
        <v>23</v>
      </c>
      <c r="E25" s="43">
        <v>0</v>
      </c>
      <c r="F25" s="44">
        <v>0</v>
      </c>
      <c r="G25" s="45"/>
      <c r="H25" s="46"/>
      <c r="I25" s="46"/>
      <c r="J25" s="38">
        <v>120</v>
      </c>
      <c r="K25" s="38">
        <f>SUM(J25,,)</f>
        <v>120</v>
      </c>
      <c r="L25" s="38"/>
      <c r="M25" s="38"/>
      <c r="N25" s="38">
        <f t="shared" ref="N25:O88" si="4">J25</f>
        <v>120</v>
      </c>
      <c r="O25" s="38">
        <f t="shared" si="4"/>
        <v>120</v>
      </c>
      <c r="P25" s="116">
        <f>V25/W25*O25/1000</f>
        <v>6.0000000000000001E-3</v>
      </c>
      <c r="Q25" s="116">
        <f>X25*O25/1000</f>
        <v>6.0000000000000001E-3</v>
      </c>
      <c r="R25" s="45"/>
      <c r="S25" s="88"/>
      <c r="T25" s="88"/>
      <c r="U25" s="88"/>
      <c r="V25" s="47">
        <v>0.05</v>
      </c>
      <c r="W25" s="43">
        <v>1</v>
      </c>
      <c r="X25" s="48">
        <v>0.05</v>
      </c>
      <c r="Y25" s="88"/>
    </row>
    <row r="26" spans="1:25" s="84" customFormat="1" ht="15" customHeight="1">
      <c r="A26" s="35"/>
      <c r="B26" s="74"/>
      <c r="C26" s="82" t="s">
        <v>24</v>
      </c>
      <c r="D26" s="36" t="s">
        <v>23</v>
      </c>
      <c r="E26" s="75"/>
      <c r="F26" s="75"/>
      <c r="G26" s="37"/>
      <c r="H26" s="87"/>
      <c r="I26" s="87"/>
      <c r="J26" s="87">
        <f>SUM(J21:J25)</f>
        <v>120</v>
      </c>
      <c r="K26" s="87">
        <f>SUM(K21:K25)</f>
        <v>120</v>
      </c>
      <c r="L26" s="46"/>
      <c r="M26" s="46"/>
      <c r="N26" s="38">
        <f t="shared" si="4"/>
        <v>120</v>
      </c>
      <c r="O26" s="38">
        <f t="shared" si="4"/>
        <v>120</v>
      </c>
      <c r="P26" s="115">
        <f>(O26*V26/1000)/W26</f>
        <v>6.0000000000000001E-3</v>
      </c>
      <c r="Q26" s="115">
        <f t="shared" ref="Q26" si="5">O26*X26/1000</f>
        <v>6.0000000000000001E-3</v>
      </c>
      <c r="R26" s="35"/>
      <c r="S26" s="35"/>
      <c r="T26" s="39"/>
      <c r="U26" s="39"/>
      <c r="V26" s="35">
        <v>0.05</v>
      </c>
      <c r="W26" s="35">
        <v>1</v>
      </c>
      <c r="X26" s="40">
        <v>0.05</v>
      </c>
      <c r="Y26" s="41"/>
    </row>
    <row r="27" spans="1:25" ht="15" customHeight="1">
      <c r="A27" s="55">
        <v>1</v>
      </c>
      <c r="B27" s="74"/>
      <c r="C27" s="127" t="s">
        <v>46</v>
      </c>
      <c r="D27" s="93" t="s">
        <v>23</v>
      </c>
      <c r="E27" s="128">
        <v>0</v>
      </c>
      <c r="F27" s="128">
        <v>0</v>
      </c>
      <c r="G27" s="37"/>
      <c r="H27" s="129"/>
      <c r="I27" s="129"/>
      <c r="J27" s="57">
        <v>28</v>
      </c>
      <c r="K27" s="57">
        <f>SUM(H27:J27)</f>
        <v>28</v>
      </c>
      <c r="L27" s="38"/>
      <c r="M27" s="38"/>
      <c r="N27" s="38">
        <f t="shared" si="4"/>
        <v>28</v>
      </c>
      <c r="O27" s="38">
        <f t="shared" si="4"/>
        <v>28</v>
      </c>
      <c r="P27" s="116">
        <f t="shared" ref="P27:P28" si="6">(O27*V27/1000)/W27</f>
        <v>0.35</v>
      </c>
      <c r="Q27" s="116">
        <f>O27*X27/1000</f>
        <v>0.378</v>
      </c>
      <c r="R27" s="55"/>
      <c r="S27" s="55"/>
      <c r="T27" s="130"/>
      <c r="U27" s="130"/>
      <c r="V27" s="55">
        <v>25</v>
      </c>
      <c r="W27" s="55">
        <v>2</v>
      </c>
      <c r="X27" s="69">
        <v>13.5</v>
      </c>
      <c r="Y27" s="131"/>
    </row>
    <row r="28" spans="1:25" s="84" customFormat="1" ht="15" customHeight="1">
      <c r="A28" s="35"/>
      <c r="B28" s="74"/>
      <c r="C28" s="82" t="s">
        <v>24</v>
      </c>
      <c r="D28" s="36" t="s">
        <v>23</v>
      </c>
      <c r="E28" s="75"/>
      <c r="F28" s="75"/>
      <c r="G28" s="37"/>
      <c r="H28" s="87"/>
      <c r="I28" s="87">
        <f>SUM(I25:I27)</f>
        <v>0</v>
      </c>
      <c r="J28" s="87">
        <f>SUM(J27)</f>
        <v>28</v>
      </c>
      <c r="K28" s="87">
        <f>SUM(K27)</f>
        <v>28</v>
      </c>
      <c r="L28" s="46"/>
      <c r="M28" s="46"/>
      <c r="N28" s="38">
        <f t="shared" si="4"/>
        <v>28</v>
      </c>
      <c r="O28" s="38">
        <f t="shared" si="4"/>
        <v>28</v>
      </c>
      <c r="P28" s="115">
        <f t="shared" si="6"/>
        <v>0.35</v>
      </c>
      <c r="Q28" s="115">
        <f t="shared" ref="Q28" si="7">O28*X28/1000</f>
        <v>0.378</v>
      </c>
      <c r="R28" s="35"/>
      <c r="S28" s="35"/>
      <c r="T28" s="39"/>
      <c r="U28" s="39"/>
      <c r="V28" s="35">
        <v>25</v>
      </c>
      <c r="W28" s="35">
        <v>2</v>
      </c>
      <c r="X28" s="40">
        <v>13.5</v>
      </c>
      <c r="Y28" s="41"/>
    </row>
    <row r="29" spans="1:25" ht="15" customHeight="1">
      <c r="A29" s="42">
        <v>1</v>
      </c>
      <c r="B29" s="126"/>
      <c r="C29" s="98" t="s">
        <v>47</v>
      </c>
      <c r="D29" s="43" t="s">
        <v>23</v>
      </c>
      <c r="E29" s="43">
        <v>0</v>
      </c>
      <c r="F29" s="44">
        <v>0</v>
      </c>
      <c r="G29" s="45"/>
      <c r="H29" s="38"/>
      <c r="I29" s="46"/>
      <c r="J29" s="38">
        <v>16</v>
      </c>
      <c r="K29" s="38">
        <f>SUM(H29:J29)</f>
        <v>16</v>
      </c>
      <c r="L29" s="38"/>
      <c r="M29" s="38"/>
      <c r="N29" s="38">
        <f t="shared" si="4"/>
        <v>16</v>
      </c>
      <c r="O29" s="38">
        <f t="shared" si="4"/>
        <v>16</v>
      </c>
      <c r="P29" s="116">
        <f>V29/W29*O29/1000</f>
        <v>0.48</v>
      </c>
      <c r="Q29" s="116">
        <f>X29*O29/1000</f>
        <v>0.27200000000000002</v>
      </c>
      <c r="R29" s="45"/>
      <c r="S29" s="88"/>
      <c r="T29" s="88"/>
      <c r="U29" s="88"/>
      <c r="V29" s="128">
        <v>60</v>
      </c>
      <c r="W29" s="43">
        <v>2</v>
      </c>
      <c r="X29" s="48">
        <v>17</v>
      </c>
      <c r="Y29" s="88"/>
    </row>
    <row r="30" spans="1:25" s="84" customFormat="1" ht="15" customHeight="1">
      <c r="A30" s="49"/>
      <c r="B30" s="85"/>
      <c r="C30" s="50" t="s">
        <v>24</v>
      </c>
      <c r="D30" s="45" t="s">
        <v>23</v>
      </c>
      <c r="E30" s="45"/>
      <c r="F30" s="45"/>
      <c r="G30" s="45"/>
      <c r="H30" s="46">
        <f>SUM(H28:H29)</f>
        <v>0</v>
      </c>
      <c r="I30" s="46">
        <f>SUM(I28:I29)</f>
        <v>0</v>
      </c>
      <c r="J30" s="46">
        <f>SUM(J29)</f>
        <v>16</v>
      </c>
      <c r="K30" s="46">
        <f>SUM(K29)</f>
        <v>16</v>
      </c>
      <c r="L30" s="46"/>
      <c r="M30" s="46"/>
      <c r="N30" s="38">
        <f t="shared" si="4"/>
        <v>16</v>
      </c>
      <c r="O30" s="38">
        <f t="shared" si="4"/>
        <v>16</v>
      </c>
      <c r="P30" s="115">
        <f t="shared" ref="P30:P42" si="8">V30/W30*O30/1000</f>
        <v>0.48</v>
      </c>
      <c r="Q30" s="115">
        <f t="shared" ref="Q30:Q42" si="9">X30*O30/1000</f>
        <v>0.27200000000000002</v>
      </c>
      <c r="R30" s="45"/>
      <c r="S30" s="88"/>
      <c r="T30" s="88"/>
      <c r="U30" s="88"/>
      <c r="V30" s="75">
        <v>60</v>
      </c>
      <c r="W30" s="45">
        <v>2</v>
      </c>
      <c r="X30" s="53">
        <v>17</v>
      </c>
      <c r="Y30" s="88"/>
    </row>
    <row r="31" spans="1:25" ht="15" customHeight="1">
      <c r="A31" s="42">
        <v>1</v>
      </c>
      <c r="B31" s="126"/>
      <c r="C31" s="98" t="s">
        <v>48</v>
      </c>
      <c r="D31" s="43" t="s">
        <v>23</v>
      </c>
      <c r="E31" s="43"/>
      <c r="F31" s="44"/>
      <c r="G31" s="45"/>
      <c r="H31" s="46"/>
      <c r="I31" s="46"/>
      <c r="J31" s="38">
        <v>23</v>
      </c>
      <c r="K31" s="38">
        <f t="shared" ref="K31:K42" si="10">SUM(J31,,)</f>
        <v>23</v>
      </c>
      <c r="L31" s="38"/>
      <c r="M31" s="38"/>
      <c r="N31" s="38">
        <f t="shared" si="4"/>
        <v>23</v>
      </c>
      <c r="O31" s="38">
        <f t="shared" si="4"/>
        <v>23</v>
      </c>
      <c r="P31" s="116">
        <f t="shared" si="8"/>
        <v>5.7499999999999999E-3</v>
      </c>
      <c r="Q31" s="116">
        <f t="shared" si="9"/>
        <v>5.7499999999999999E-3</v>
      </c>
      <c r="R31" s="45"/>
      <c r="S31" s="88"/>
      <c r="T31" s="88"/>
      <c r="U31" s="88"/>
      <c r="V31" s="47">
        <v>0.25</v>
      </c>
      <c r="W31" s="43">
        <v>1</v>
      </c>
      <c r="X31" s="48">
        <v>0.25</v>
      </c>
      <c r="Y31" s="88"/>
    </row>
    <row r="32" spans="1:25" s="84" customFormat="1" ht="15" customHeight="1">
      <c r="A32" s="49"/>
      <c r="B32" s="85"/>
      <c r="C32" s="50" t="s">
        <v>24</v>
      </c>
      <c r="D32" s="45" t="s">
        <v>23</v>
      </c>
      <c r="E32" s="45"/>
      <c r="F32" s="45"/>
      <c r="G32" s="45"/>
      <c r="H32" s="46"/>
      <c r="I32" s="46"/>
      <c r="J32" s="46">
        <f>SUM(J31)</f>
        <v>23</v>
      </c>
      <c r="K32" s="46">
        <f t="shared" si="10"/>
        <v>23</v>
      </c>
      <c r="L32" s="46"/>
      <c r="M32" s="46"/>
      <c r="N32" s="38">
        <f t="shared" si="4"/>
        <v>23</v>
      </c>
      <c r="O32" s="38">
        <f t="shared" si="4"/>
        <v>23</v>
      </c>
      <c r="P32" s="115">
        <f t="shared" si="8"/>
        <v>5.7499999999999999E-3</v>
      </c>
      <c r="Q32" s="115">
        <f t="shared" si="9"/>
        <v>5.7499999999999999E-3</v>
      </c>
      <c r="R32" s="45"/>
      <c r="S32" s="88"/>
      <c r="T32" s="88"/>
      <c r="U32" s="88"/>
      <c r="V32" s="52">
        <v>0.25</v>
      </c>
      <c r="W32" s="45">
        <v>1</v>
      </c>
      <c r="X32" s="53">
        <v>0.25</v>
      </c>
      <c r="Y32" s="88"/>
    </row>
    <row r="33" spans="1:25" ht="15" customHeight="1">
      <c r="A33" s="42">
        <v>1</v>
      </c>
      <c r="B33" s="126"/>
      <c r="C33" s="98" t="s">
        <v>49</v>
      </c>
      <c r="D33" s="43" t="s">
        <v>23</v>
      </c>
      <c r="E33" s="43"/>
      <c r="F33" s="44"/>
      <c r="G33" s="45"/>
      <c r="H33" s="46"/>
      <c r="I33" s="46"/>
      <c r="J33" s="38">
        <v>27</v>
      </c>
      <c r="K33" s="38">
        <f t="shared" si="10"/>
        <v>27</v>
      </c>
      <c r="L33" s="38"/>
      <c r="M33" s="38"/>
      <c r="N33" s="38">
        <f t="shared" si="4"/>
        <v>27</v>
      </c>
      <c r="O33" s="38">
        <f t="shared" si="4"/>
        <v>27</v>
      </c>
      <c r="P33" s="116">
        <f t="shared" si="8"/>
        <v>1.3500000000000001E-3</v>
      </c>
      <c r="Q33" s="116">
        <f t="shared" si="9"/>
        <v>1.3500000000000001E-3</v>
      </c>
      <c r="R33" s="45"/>
      <c r="S33" s="88"/>
      <c r="T33" s="88"/>
      <c r="U33" s="88"/>
      <c r="V33" s="47">
        <v>0.05</v>
      </c>
      <c r="W33" s="43">
        <v>1</v>
      </c>
      <c r="X33" s="48">
        <v>0.05</v>
      </c>
      <c r="Y33" s="88"/>
    </row>
    <row r="34" spans="1:25" s="84" customFormat="1" ht="15" customHeight="1">
      <c r="A34" s="49"/>
      <c r="B34" s="85"/>
      <c r="C34" s="50" t="s">
        <v>24</v>
      </c>
      <c r="D34" s="45" t="s">
        <v>23</v>
      </c>
      <c r="E34" s="45"/>
      <c r="F34" s="45"/>
      <c r="G34" s="45"/>
      <c r="H34" s="46"/>
      <c r="I34" s="46"/>
      <c r="J34" s="46">
        <f>SUM(J33)</f>
        <v>27</v>
      </c>
      <c r="K34" s="46">
        <f t="shared" si="10"/>
        <v>27</v>
      </c>
      <c r="L34" s="46"/>
      <c r="M34" s="46"/>
      <c r="N34" s="38">
        <f t="shared" si="4"/>
        <v>27</v>
      </c>
      <c r="O34" s="38">
        <f t="shared" si="4"/>
        <v>27</v>
      </c>
      <c r="P34" s="115">
        <f t="shared" si="8"/>
        <v>1.3500000000000001E-3</v>
      </c>
      <c r="Q34" s="115">
        <f t="shared" si="9"/>
        <v>1.3500000000000001E-3</v>
      </c>
      <c r="R34" s="45"/>
      <c r="S34" s="88"/>
      <c r="T34" s="88"/>
      <c r="U34" s="88"/>
      <c r="V34" s="52">
        <v>0.05</v>
      </c>
      <c r="W34" s="45">
        <v>1</v>
      </c>
      <c r="X34" s="53">
        <v>0.05</v>
      </c>
      <c r="Y34" s="88"/>
    </row>
    <row r="35" spans="1:25" ht="15" customHeight="1">
      <c r="A35" s="42">
        <v>1</v>
      </c>
      <c r="B35" s="126"/>
      <c r="C35" s="98" t="s">
        <v>50</v>
      </c>
      <c r="D35" s="43" t="s">
        <v>23</v>
      </c>
      <c r="E35" s="43">
        <v>7</v>
      </c>
      <c r="F35" s="44">
        <v>70</v>
      </c>
      <c r="G35" s="45"/>
      <c r="H35" s="46"/>
      <c r="I35" s="46"/>
      <c r="J35" s="38">
        <v>2</v>
      </c>
      <c r="K35" s="38">
        <f t="shared" si="10"/>
        <v>2</v>
      </c>
      <c r="L35" s="38"/>
      <c r="M35" s="38"/>
      <c r="N35" s="38">
        <f t="shared" si="4"/>
        <v>2</v>
      </c>
      <c r="O35" s="38">
        <f t="shared" si="4"/>
        <v>2</v>
      </c>
      <c r="P35" s="116">
        <f t="shared" si="8"/>
        <v>3.1E-2</v>
      </c>
      <c r="Q35" s="116">
        <f t="shared" si="9"/>
        <v>2.5000000000000001E-2</v>
      </c>
      <c r="R35" s="45"/>
      <c r="S35" s="88"/>
      <c r="T35" s="88"/>
      <c r="U35" s="88"/>
      <c r="V35" s="128">
        <v>31</v>
      </c>
      <c r="W35" s="43">
        <v>2</v>
      </c>
      <c r="X35" s="48">
        <v>12.5</v>
      </c>
      <c r="Y35" s="88"/>
    </row>
    <row r="36" spans="1:25" ht="15" customHeight="1">
      <c r="A36" s="42">
        <v>2</v>
      </c>
      <c r="B36" s="126"/>
      <c r="C36" s="98" t="s">
        <v>50</v>
      </c>
      <c r="D36" s="43" t="s">
        <v>23</v>
      </c>
      <c r="E36" s="43">
        <v>23</v>
      </c>
      <c r="F36" s="44">
        <v>70</v>
      </c>
      <c r="G36" s="45"/>
      <c r="H36" s="46"/>
      <c r="I36" s="46"/>
      <c r="J36" s="38">
        <v>4</v>
      </c>
      <c r="K36" s="38">
        <f t="shared" si="10"/>
        <v>4</v>
      </c>
      <c r="L36" s="38"/>
      <c r="M36" s="38"/>
      <c r="N36" s="38">
        <f t="shared" si="4"/>
        <v>4</v>
      </c>
      <c r="O36" s="38">
        <f t="shared" si="4"/>
        <v>4</v>
      </c>
      <c r="P36" s="116">
        <f t="shared" si="8"/>
        <v>6.2E-2</v>
      </c>
      <c r="Q36" s="116">
        <f t="shared" si="9"/>
        <v>0.05</v>
      </c>
      <c r="R36" s="45"/>
      <c r="S36" s="88"/>
      <c r="T36" s="88"/>
      <c r="U36" s="88"/>
      <c r="V36" s="128">
        <v>31</v>
      </c>
      <c r="W36" s="43">
        <v>2</v>
      </c>
      <c r="X36" s="48">
        <v>12.5</v>
      </c>
      <c r="Y36" s="88"/>
    </row>
    <row r="37" spans="1:25" ht="15" customHeight="1">
      <c r="A37" s="42">
        <v>3</v>
      </c>
      <c r="B37" s="126"/>
      <c r="C37" s="98" t="s">
        <v>50</v>
      </c>
      <c r="D37" s="43" t="s">
        <v>23</v>
      </c>
      <c r="E37" s="43">
        <v>0</v>
      </c>
      <c r="F37" s="44">
        <v>0</v>
      </c>
      <c r="G37" s="45"/>
      <c r="H37" s="46"/>
      <c r="I37" s="46"/>
      <c r="J37" s="38">
        <v>38</v>
      </c>
      <c r="K37" s="38">
        <f t="shared" si="10"/>
        <v>38</v>
      </c>
      <c r="L37" s="38"/>
      <c r="M37" s="38"/>
      <c r="N37" s="38">
        <f t="shared" si="4"/>
        <v>38</v>
      </c>
      <c r="O37" s="38">
        <f t="shared" si="4"/>
        <v>38</v>
      </c>
      <c r="P37" s="116">
        <f t="shared" si="8"/>
        <v>0.58899999999999997</v>
      </c>
      <c r="Q37" s="116">
        <f t="shared" si="9"/>
        <v>0.47499999999999998</v>
      </c>
      <c r="R37" s="45"/>
      <c r="S37" s="88"/>
      <c r="T37" s="88"/>
      <c r="U37" s="88"/>
      <c r="V37" s="128">
        <v>31</v>
      </c>
      <c r="W37" s="43">
        <v>2</v>
      </c>
      <c r="X37" s="48">
        <v>12.5</v>
      </c>
      <c r="Y37" s="88"/>
    </row>
    <row r="38" spans="1:25" s="84" customFormat="1" ht="15" customHeight="1">
      <c r="A38" s="49"/>
      <c r="B38" s="132"/>
      <c r="C38" s="50" t="s">
        <v>24</v>
      </c>
      <c r="D38" s="45" t="s">
        <v>23</v>
      </c>
      <c r="E38" s="45"/>
      <c r="F38" s="51"/>
      <c r="G38" s="45"/>
      <c r="H38" s="46"/>
      <c r="I38" s="46"/>
      <c r="J38" s="46">
        <f>SUM(J35:J37)</f>
        <v>44</v>
      </c>
      <c r="K38" s="46">
        <f t="shared" si="10"/>
        <v>44</v>
      </c>
      <c r="L38" s="46"/>
      <c r="M38" s="46"/>
      <c r="N38" s="38">
        <f t="shared" si="4"/>
        <v>44</v>
      </c>
      <c r="O38" s="38">
        <f t="shared" si="4"/>
        <v>44</v>
      </c>
      <c r="P38" s="115">
        <f t="shared" si="8"/>
        <v>0.68200000000000005</v>
      </c>
      <c r="Q38" s="115">
        <f t="shared" si="9"/>
        <v>0.55000000000000004</v>
      </c>
      <c r="R38" s="45"/>
      <c r="S38" s="88"/>
      <c r="T38" s="88"/>
      <c r="U38" s="88"/>
      <c r="V38" s="75">
        <v>31</v>
      </c>
      <c r="W38" s="45">
        <v>2</v>
      </c>
      <c r="X38" s="53">
        <v>12.5</v>
      </c>
      <c r="Y38" s="88"/>
    </row>
    <row r="39" spans="1:25" ht="15" customHeight="1">
      <c r="A39" s="42">
        <v>1</v>
      </c>
      <c r="B39" s="126"/>
      <c r="C39" s="98" t="s">
        <v>51</v>
      </c>
      <c r="D39" s="43" t="s">
        <v>23</v>
      </c>
      <c r="E39" s="43">
        <v>3</v>
      </c>
      <c r="F39" s="44">
        <v>70</v>
      </c>
      <c r="G39" s="45"/>
      <c r="H39" s="46"/>
      <c r="I39" s="46"/>
      <c r="J39" s="38">
        <v>4</v>
      </c>
      <c r="K39" s="38">
        <f t="shared" si="10"/>
        <v>4</v>
      </c>
      <c r="L39" s="38"/>
      <c r="M39" s="38"/>
      <c r="N39" s="38">
        <f t="shared" si="4"/>
        <v>4</v>
      </c>
      <c r="O39" s="38">
        <f t="shared" si="4"/>
        <v>4</v>
      </c>
      <c r="P39" s="116">
        <f t="shared" si="8"/>
        <v>0.05</v>
      </c>
      <c r="Q39" s="116">
        <f t="shared" si="9"/>
        <v>2.4399999999999998E-2</v>
      </c>
      <c r="R39" s="45"/>
      <c r="S39" s="88"/>
      <c r="T39" s="88"/>
      <c r="U39" s="88"/>
      <c r="V39" s="128">
        <v>25</v>
      </c>
      <c r="W39" s="43">
        <v>2</v>
      </c>
      <c r="X39" s="48">
        <v>6.1</v>
      </c>
      <c r="Y39" s="88"/>
    </row>
    <row r="40" spans="1:25" s="84" customFormat="1" ht="15" customHeight="1">
      <c r="A40" s="49"/>
      <c r="B40" s="85"/>
      <c r="C40" s="50" t="s">
        <v>24</v>
      </c>
      <c r="D40" s="45" t="s">
        <v>23</v>
      </c>
      <c r="E40" s="45"/>
      <c r="F40" s="45"/>
      <c r="G40" s="45"/>
      <c r="H40" s="46"/>
      <c r="I40" s="46"/>
      <c r="J40" s="46">
        <f>SUM(J39)</f>
        <v>4</v>
      </c>
      <c r="K40" s="46">
        <f t="shared" si="10"/>
        <v>4</v>
      </c>
      <c r="L40" s="46"/>
      <c r="M40" s="46"/>
      <c r="N40" s="38">
        <f t="shared" si="4"/>
        <v>4</v>
      </c>
      <c r="O40" s="38">
        <f t="shared" si="4"/>
        <v>4</v>
      </c>
      <c r="P40" s="115">
        <f t="shared" si="8"/>
        <v>0.05</v>
      </c>
      <c r="Q40" s="115">
        <f t="shared" si="9"/>
        <v>2.4399999999999998E-2</v>
      </c>
      <c r="R40" s="45"/>
      <c r="S40" s="88"/>
      <c r="T40" s="88"/>
      <c r="U40" s="88"/>
      <c r="V40" s="75">
        <v>25</v>
      </c>
      <c r="W40" s="45">
        <v>2</v>
      </c>
      <c r="X40" s="53">
        <v>6.1</v>
      </c>
      <c r="Y40" s="88"/>
    </row>
    <row r="41" spans="1:25" ht="15" customHeight="1">
      <c r="A41" s="42">
        <v>1</v>
      </c>
      <c r="B41" s="126"/>
      <c r="C41" s="98" t="s">
        <v>52</v>
      </c>
      <c r="D41" s="43" t="s">
        <v>23</v>
      </c>
      <c r="E41" s="43"/>
      <c r="F41" s="44"/>
      <c r="G41" s="45"/>
      <c r="H41" s="46"/>
      <c r="I41" s="46"/>
      <c r="J41" s="38">
        <v>4</v>
      </c>
      <c r="K41" s="38">
        <f t="shared" si="10"/>
        <v>4</v>
      </c>
      <c r="L41" s="38"/>
      <c r="M41" s="38"/>
      <c r="N41" s="38">
        <f t="shared" si="4"/>
        <v>4</v>
      </c>
      <c r="O41" s="38">
        <f t="shared" si="4"/>
        <v>4</v>
      </c>
      <c r="P41" s="116">
        <f t="shared" si="8"/>
        <v>2.5999999999999999E-2</v>
      </c>
      <c r="Q41" s="116">
        <f t="shared" si="9"/>
        <v>2.5999999999999999E-2</v>
      </c>
      <c r="R41" s="45"/>
      <c r="S41" s="88"/>
      <c r="T41" s="88"/>
      <c r="U41" s="88"/>
      <c r="V41" s="47">
        <v>6.5</v>
      </c>
      <c r="W41" s="43">
        <v>1</v>
      </c>
      <c r="X41" s="48">
        <v>6.5</v>
      </c>
      <c r="Y41" s="88"/>
    </row>
    <row r="42" spans="1:25" s="84" customFormat="1" ht="15" customHeight="1">
      <c r="A42" s="49"/>
      <c r="B42" s="132"/>
      <c r="C42" s="50" t="s">
        <v>24</v>
      </c>
      <c r="D42" s="45" t="s">
        <v>23</v>
      </c>
      <c r="E42" s="45"/>
      <c r="F42" s="51"/>
      <c r="G42" s="45"/>
      <c r="H42" s="46"/>
      <c r="I42" s="46"/>
      <c r="J42" s="46">
        <f>SUM(J41)</f>
        <v>4</v>
      </c>
      <c r="K42" s="46">
        <f t="shared" si="10"/>
        <v>4</v>
      </c>
      <c r="L42" s="46"/>
      <c r="M42" s="46"/>
      <c r="N42" s="38">
        <f t="shared" si="4"/>
        <v>4</v>
      </c>
      <c r="O42" s="38">
        <f t="shared" si="4"/>
        <v>4</v>
      </c>
      <c r="P42" s="115">
        <f t="shared" si="8"/>
        <v>2.5999999999999999E-2</v>
      </c>
      <c r="Q42" s="115">
        <f t="shared" si="9"/>
        <v>2.5999999999999999E-2</v>
      </c>
      <c r="R42" s="45"/>
      <c r="S42" s="88"/>
      <c r="T42" s="88"/>
      <c r="U42" s="88"/>
      <c r="V42" s="52">
        <v>6.5</v>
      </c>
      <c r="W42" s="45">
        <v>1</v>
      </c>
      <c r="X42" s="53">
        <v>6.5</v>
      </c>
      <c r="Y42" s="88"/>
    </row>
    <row r="43" spans="1:25" ht="15" customHeight="1">
      <c r="A43" s="42"/>
      <c r="B43" s="132"/>
      <c r="C43" s="52" t="s">
        <v>53</v>
      </c>
      <c r="D43" s="93"/>
      <c r="E43" s="43"/>
      <c r="F43" s="43"/>
      <c r="G43" s="43"/>
      <c r="H43" s="38"/>
      <c r="I43" s="38"/>
      <c r="J43" s="38"/>
      <c r="K43" s="38"/>
      <c r="L43" s="38"/>
      <c r="M43" s="38"/>
      <c r="N43" s="38">
        <f t="shared" si="4"/>
        <v>0</v>
      </c>
      <c r="O43" s="38">
        <f t="shared" si="4"/>
        <v>0</v>
      </c>
      <c r="P43" s="116"/>
      <c r="Q43" s="116"/>
      <c r="R43" s="43"/>
      <c r="S43" s="133"/>
      <c r="T43" s="133"/>
      <c r="U43" s="133"/>
      <c r="V43" s="128"/>
      <c r="W43" s="43"/>
      <c r="X43" s="48"/>
      <c r="Y43" s="133"/>
    </row>
    <row r="44" spans="1:25" ht="15" customHeight="1">
      <c r="A44" s="42">
        <v>1</v>
      </c>
      <c r="B44" s="43" t="s">
        <v>54</v>
      </c>
      <c r="C44" s="134" t="s">
        <v>55</v>
      </c>
      <c r="D44" s="93" t="s">
        <v>23</v>
      </c>
      <c r="E44" s="43">
        <v>1</v>
      </c>
      <c r="F44" s="43">
        <v>88</v>
      </c>
      <c r="G44" s="43">
        <v>11</v>
      </c>
      <c r="H44" s="38"/>
      <c r="I44" s="38"/>
      <c r="J44" s="38">
        <v>3</v>
      </c>
      <c r="K44" s="38">
        <f>SUM(J44,,)</f>
        <v>3</v>
      </c>
      <c r="L44" s="38"/>
      <c r="M44" s="38"/>
      <c r="N44" s="38">
        <f t="shared" si="4"/>
        <v>3</v>
      </c>
      <c r="O44" s="38">
        <f t="shared" si="4"/>
        <v>3</v>
      </c>
      <c r="P44" s="116">
        <f>V44/W44*O44/1000</f>
        <v>2.2499999999999999E-2</v>
      </c>
      <c r="Q44" s="116">
        <f>X44*O44/1000</f>
        <v>1.4999999999999999E-2</v>
      </c>
      <c r="R44" s="43"/>
      <c r="S44" s="133"/>
      <c r="T44" s="133"/>
      <c r="U44" s="133"/>
      <c r="V44" s="128">
        <v>60</v>
      </c>
      <c r="W44" s="43">
        <v>8</v>
      </c>
      <c r="X44" s="135">
        <v>5</v>
      </c>
      <c r="Y44" s="133"/>
    </row>
    <row r="45" spans="1:25" s="84" customFormat="1" ht="15" customHeight="1">
      <c r="A45" s="49"/>
      <c r="B45" s="85"/>
      <c r="C45" s="50" t="s">
        <v>24</v>
      </c>
      <c r="D45" s="36" t="s">
        <v>23</v>
      </c>
      <c r="E45" s="45"/>
      <c r="F45" s="45"/>
      <c r="G45" s="45"/>
      <c r="H45" s="46"/>
      <c r="I45" s="46"/>
      <c r="J45" s="46">
        <f>SUM(J44)</f>
        <v>3</v>
      </c>
      <c r="K45" s="46">
        <f>SUM(J45,,)</f>
        <v>3</v>
      </c>
      <c r="L45" s="46"/>
      <c r="M45" s="46"/>
      <c r="N45" s="38">
        <f t="shared" si="4"/>
        <v>3</v>
      </c>
      <c r="O45" s="38">
        <f t="shared" si="4"/>
        <v>3</v>
      </c>
      <c r="P45" s="115">
        <f>V45/W45*O45/1000</f>
        <v>2.2499999999999999E-2</v>
      </c>
      <c r="Q45" s="115">
        <f>X45*O45/1000</f>
        <v>1.4999999999999999E-2</v>
      </c>
      <c r="R45" s="45"/>
      <c r="S45" s="88"/>
      <c r="T45" s="88"/>
      <c r="U45" s="88"/>
      <c r="V45" s="75">
        <v>60</v>
      </c>
      <c r="W45" s="45">
        <v>8</v>
      </c>
      <c r="X45" s="83">
        <v>5</v>
      </c>
      <c r="Y45" s="88"/>
    </row>
    <row r="46" spans="1:25" ht="15" customHeight="1">
      <c r="A46" s="75"/>
      <c r="B46" s="136"/>
      <c r="C46" s="75" t="s">
        <v>56</v>
      </c>
      <c r="D46" s="36"/>
      <c r="E46" s="75"/>
      <c r="F46" s="75"/>
      <c r="G46" s="75"/>
      <c r="H46" s="87"/>
      <c r="I46" s="87"/>
      <c r="J46" s="87"/>
      <c r="K46" s="87"/>
      <c r="L46" s="38"/>
      <c r="M46" s="38"/>
      <c r="N46" s="38">
        <f t="shared" si="4"/>
        <v>0</v>
      </c>
      <c r="O46" s="38">
        <f t="shared" si="4"/>
        <v>0</v>
      </c>
      <c r="P46" s="115"/>
      <c r="Q46" s="115"/>
      <c r="R46" s="75"/>
      <c r="S46" s="75"/>
      <c r="T46" s="82"/>
      <c r="U46" s="82"/>
      <c r="V46" s="75"/>
      <c r="W46" s="75"/>
      <c r="X46" s="83"/>
      <c r="Y46" s="136"/>
    </row>
    <row r="47" spans="1:25" ht="15" customHeight="1">
      <c r="A47" s="128">
        <v>1</v>
      </c>
      <c r="B47" s="128" t="s">
        <v>57</v>
      </c>
      <c r="C47" s="137" t="s">
        <v>58</v>
      </c>
      <c r="D47" s="93" t="s">
        <v>23</v>
      </c>
      <c r="E47" s="128">
        <v>1</v>
      </c>
      <c r="F47" s="99">
        <v>87</v>
      </c>
      <c r="G47" s="75"/>
      <c r="H47" s="129"/>
      <c r="I47" s="87"/>
      <c r="J47" s="129">
        <v>2</v>
      </c>
      <c r="K47" s="38">
        <f>SUM(J47,,)</f>
        <v>2</v>
      </c>
      <c r="L47" s="38"/>
      <c r="M47" s="38"/>
      <c r="N47" s="38">
        <f t="shared" si="4"/>
        <v>2</v>
      </c>
      <c r="O47" s="38">
        <f t="shared" si="4"/>
        <v>2</v>
      </c>
      <c r="P47" s="116">
        <f t="shared" ref="P47:P56" si="11">(O47*V47/1000)/W47</f>
        <v>6.6666666666666664E-4</v>
      </c>
      <c r="Q47" s="116">
        <f t="shared" ref="Q47:Q56" si="12">O47*X47/1000</f>
        <v>4.0000000000000003E-5</v>
      </c>
      <c r="R47" s="138" t="s">
        <v>59</v>
      </c>
      <c r="S47" s="128"/>
      <c r="T47" s="139"/>
      <c r="U47" s="139"/>
      <c r="V47" s="128">
        <v>14</v>
      </c>
      <c r="W47" s="128">
        <v>42</v>
      </c>
      <c r="X47" s="135">
        <v>0.02</v>
      </c>
      <c r="Y47" s="140"/>
    </row>
    <row r="48" spans="1:25" ht="15" customHeight="1">
      <c r="A48" s="128">
        <v>2</v>
      </c>
      <c r="B48" s="128" t="s">
        <v>57</v>
      </c>
      <c r="C48" s="137" t="s">
        <v>58</v>
      </c>
      <c r="D48" s="93" t="s">
        <v>23</v>
      </c>
      <c r="E48" s="128">
        <v>8</v>
      </c>
      <c r="F48" s="99">
        <v>90</v>
      </c>
      <c r="G48" s="75"/>
      <c r="H48" s="129"/>
      <c r="I48" s="87"/>
      <c r="J48" s="129">
        <v>4</v>
      </c>
      <c r="K48" s="38">
        <f t="shared" ref="K48:K55" si="13">SUM(J48,,)</f>
        <v>4</v>
      </c>
      <c r="L48" s="38"/>
      <c r="M48" s="38"/>
      <c r="N48" s="38">
        <f t="shared" si="4"/>
        <v>4</v>
      </c>
      <c r="O48" s="38">
        <f t="shared" si="4"/>
        <v>4</v>
      </c>
      <c r="P48" s="116">
        <f t="shared" si="11"/>
        <v>1.3333333333333333E-3</v>
      </c>
      <c r="Q48" s="116">
        <f t="shared" si="12"/>
        <v>8.0000000000000007E-5</v>
      </c>
      <c r="R48" s="138" t="s">
        <v>59</v>
      </c>
      <c r="S48" s="128"/>
      <c r="T48" s="139"/>
      <c r="U48" s="139"/>
      <c r="V48" s="128">
        <v>14</v>
      </c>
      <c r="W48" s="128">
        <v>42</v>
      </c>
      <c r="X48" s="135">
        <v>0.02</v>
      </c>
      <c r="Y48" s="140"/>
    </row>
    <row r="49" spans="1:25" ht="15" customHeight="1">
      <c r="A49" s="128">
        <v>3</v>
      </c>
      <c r="B49" s="128" t="s">
        <v>57</v>
      </c>
      <c r="C49" s="137" t="s">
        <v>58</v>
      </c>
      <c r="D49" s="93" t="s">
        <v>23</v>
      </c>
      <c r="E49" s="128">
        <v>2</v>
      </c>
      <c r="F49" s="99">
        <v>91</v>
      </c>
      <c r="G49" s="75"/>
      <c r="H49" s="129"/>
      <c r="I49" s="87"/>
      <c r="J49" s="129">
        <v>16</v>
      </c>
      <c r="K49" s="38">
        <f t="shared" si="13"/>
        <v>16</v>
      </c>
      <c r="L49" s="38"/>
      <c r="M49" s="38"/>
      <c r="N49" s="38">
        <f t="shared" si="4"/>
        <v>16</v>
      </c>
      <c r="O49" s="38">
        <f t="shared" si="4"/>
        <v>16</v>
      </c>
      <c r="P49" s="116">
        <f t="shared" si="11"/>
        <v>5.3333333333333332E-3</v>
      </c>
      <c r="Q49" s="116">
        <f t="shared" si="12"/>
        <v>3.2000000000000003E-4</v>
      </c>
      <c r="R49" s="138" t="s">
        <v>59</v>
      </c>
      <c r="S49" s="128"/>
      <c r="T49" s="139"/>
      <c r="U49" s="139"/>
      <c r="V49" s="128">
        <v>14</v>
      </c>
      <c r="W49" s="128">
        <v>42</v>
      </c>
      <c r="X49" s="135">
        <v>0.02</v>
      </c>
      <c r="Y49" s="140"/>
    </row>
    <row r="50" spans="1:25" ht="15" customHeight="1">
      <c r="A50" s="128">
        <v>4</v>
      </c>
      <c r="B50" s="128" t="s">
        <v>57</v>
      </c>
      <c r="C50" s="137" t="s">
        <v>58</v>
      </c>
      <c r="D50" s="93" t="s">
        <v>23</v>
      </c>
      <c r="E50" s="128">
        <v>3</v>
      </c>
      <c r="F50" s="99">
        <v>91</v>
      </c>
      <c r="G50" s="75"/>
      <c r="H50" s="129"/>
      <c r="I50" s="87"/>
      <c r="J50" s="129">
        <v>2</v>
      </c>
      <c r="K50" s="38">
        <f t="shared" si="13"/>
        <v>2</v>
      </c>
      <c r="L50" s="38"/>
      <c r="M50" s="38"/>
      <c r="N50" s="38">
        <f t="shared" si="4"/>
        <v>2</v>
      </c>
      <c r="O50" s="38">
        <f t="shared" si="4"/>
        <v>2</v>
      </c>
      <c r="P50" s="116">
        <f t="shared" si="11"/>
        <v>6.6666666666666664E-4</v>
      </c>
      <c r="Q50" s="116">
        <f t="shared" si="12"/>
        <v>4.0000000000000003E-5</v>
      </c>
      <c r="R50" s="138" t="s">
        <v>59</v>
      </c>
      <c r="S50" s="128"/>
      <c r="T50" s="139"/>
      <c r="U50" s="139"/>
      <c r="V50" s="128">
        <v>14</v>
      </c>
      <c r="W50" s="128">
        <v>42</v>
      </c>
      <c r="X50" s="135">
        <v>0.02</v>
      </c>
      <c r="Y50" s="140"/>
    </row>
    <row r="51" spans="1:25" ht="15" customHeight="1">
      <c r="A51" s="128">
        <v>5</v>
      </c>
      <c r="B51" s="128" t="s">
        <v>57</v>
      </c>
      <c r="C51" s="137" t="s">
        <v>58</v>
      </c>
      <c r="D51" s="93" t="s">
        <v>23</v>
      </c>
      <c r="E51" s="128">
        <v>4</v>
      </c>
      <c r="F51" s="99">
        <v>91</v>
      </c>
      <c r="G51" s="75"/>
      <c r="H51" s="129"/>
      <c r="I51" s="87"/>
      <c r="J51" s="129">
        <v>4</v>
      </c>
      <c r="K51" s="38">
        <f t="shared" si="13"/>
        <v>4</v>
      </c>
      <c r="L51" s="38"/>
      <c r="M51" s="38"/>
      <c r="N51" s="38">
        <f t="shared" si="4"/>
        <v>4</v>
      </c>
      <c r="O51" s="38">
        <f t="shared" si="4"/>
        <v>4</v>
      </c>
      <c r="P51" s="116">
        <f t="shared" si="11"/>
        <v>1.3333333333333333E-3</v>
      </c>
      <c r="Q51" s="116">
        <f t="shared" si="12"/>
        <v>8.0000000000000007E-5</v>
      </c>
      <c r="R51" s="138" t="s">
        <v>59</v>
      </c>
      <c r="S51" s="128"/>
      <c r="T51" s="139"/>
      <c r="U51" s="139"/>
      <c r="V51" s="128">
        <v>14</v>
      </c>
      <c r="W51" s="128">
        <v>42</v>
      </c>
      <c r="X51" s="135">
        <v>0.02</v>
      </c>
      <c r="Y51" s="140"/>
    </row>
    <row r="52" spans="1:25" ht="15" customHeight="1">
      <c r="A52" s="128">
        <v>6</v>
      </c>
      <c r="B52" s="128" t="s">
        <v>57</v>
      </c>
      <c r="C52" s="137" t="s">
        <v>58</v>
      </c>
      <c r="D52" s="93" t="s">
        <v>23</v>
      </c>
      <c r="E52" s="128">
        <v>2</v>
      </c>
      <c r="F52" s="99">
        <v>98</v>
      </c>
      <c r="G52" s="75"/>
      <c r="H52" s="129"/>
      <c r="I52" s="87"/>
      <c r="J52" s="129">
        <v>90</v>
      </c>
      <c r="K52" s="38">
        <f t="shared" si="13"/>
        <v>90</v>
      </c>
      <c r="L52" s="38"/>
      <c r="M52" s="38"/>
      <c r="N52" s="38">
        <f t="shared" si="4"/>
        <v>90</v>
      </c>
      <c r="O52" s="38">
        <f t="shared" si="4"/>
        <v>90</v>
      </c>
      <c r="P52" s="116">
        <f t="shared" si="11"/>
        <v>0.03</v>
      </c>
      <c r="Q52" s="116">
        <f t="shared" si="12"/>
        <v>1.8E-3</v>
      </c>
      <c r="R52" s="138" t="s">
        <v>59</v>
      </c>
      <c r="S52" s="128"/>
      <c r="T52" s="139"/>
      <c r="U52" s="139"/>
      <c r="V52" s="128">
        <v>14</v>
      </c>
      <c r="W52" s="128">
        <v>42</v>
      </c>
      <c r="X52" s="135">
        <v>0.02</v>
      </c>
      <c r="Y52" s="140"/>
    </row>
    <row r="53" spans="1:25" ht="15" customHeight="1">
      <c r="A53" s="128">
        <v>7</v>
      </c>
      <c r="B53" s="128" t="s">
        <v>57</v>
      </c>
      <c r="C53" s="137" t="s">
        <v>58</v>
      </c>
      <c r="D53" s="93" t="s">
        <v>23</v>
      </c>
      <c r="E53" s="128">
        <v>1</v>
      </c>
      <c r="F53" s="99">
        <v>1</v>
      </c>
      <c r="G53" s="75"/>
      <c r="H53" s="129"/>
      <c r="I53" s="87"/>
      <c r="J53" s="129">
        <v>36</v>
      </c>
      <c r="K53" s="38">
        <f t="shared" si="13"/>
        <v>36</v>
      </c>
      <c r="L53" s="38"/>
      <c r="M53" s="38"/>
      <c r="N53" s="38">
        <f t="shared" si="4"/>
        <v>36</v>
      </c>
      <c r="O53" s="38">
        <f t="shared" si="4"/>
        <v>36</v>
      </c>
      <c r="P53" s="116">
        <f t="shared" si="11"/>
        <v>1.2E-2</v>
      </c>
      <c r="Q53" s="116">
        <f t="shared" si="12"/>
        <v>7.1999999999999994E-4</v>
      </c>
      <c r="R53" s="138" t="s">
        <v>59</v>
      </c>
      <c r="S53" s="128"/>
      <c r="T53" s="139"/>
      <c r="U53" s="139"/>
      <c r="V53" s="128">
        <v>14</v>
      </c>
      <c r="W53" s="128">
        <v>42</v>
      </c>
      <c r="X53" s="135">
        <v>0.02</v>
      </c>
      <c r="Y53" s="140"/>
    </row>
    <row r="54" spans="1:25" ht="15" customHeight="1">
      <c r="A54" s="128">
        <v>8</v>
      </c>
      <c r="B54" s="128" t="s">
        <v>57</v>
      </c>
      <c r="C54" s="137" t="s">
        <v>58</v>
      </c>
      <c r="D54" s="93" t="s">
        <v>23</v>
      </c>
      <c r="E54" s="128">
        <v>1</v>
      </c>
      <c r="F54" s="99">
        <v>3</v>
      </c>
      <c r="G54" s="75"/>
      <c r="H54" s="129"/>
      <c r="I54" s="87"/>
      <c r="J54" s="129">
        <v>24</v>
      </c>
      <c r="K54" s="38">
        <f t="shared" si="13"/>
        <v>24</v>
      </c>
      <c r="L54" s="38"/>
      <c r="M54" s="38"/>
      <c r="N54" s="38">
        <f t="shared" si="4"/>
        <v>24</v>
      </c>
      <c r="O54" s="38">
        <f t="shared" si="4"/>
        <v>24</v>
      </c>
      <c r="P54" s="116">
        <f t="shared" si="11"/>
        <v>8.0000000000000002E-3</v>
      </c>
      <c r="Q54" s="116">
        <f t="shared" si="12"/>
        <v>4.7999999999999996E-4</v>
      </c>
      <c r="R54" s="138" t="s">
        <v>59</v>
      </c>
      <c r="S54" s="128"/>
      <c r="T54" s="139"/>
      <c r="U54" s="139"/>
      <c r="V54" s="128">
        <v>14</v>
      </c>
      <c r="W54" s="128">
        <v>42</v>
      </c>
      <c r="X54" s="135">
        <v>0.02</v>
      </c>
      <c r="Y54" s="140"/>
    </row>
    <row r="55" spans="1:25" ht="15" customHeight="1">
      <c r="A55" s="128">
        <v>9</v>
      </c>
      <c r="B55" s="128" t="s">
        <v>57</v>
      </c>
      <c r="C55" s="137" t="s">
        <v>58</v>
      </c>
      <c r="D55" s="93" t="s">
        <v>23</v>
      </c>
      <c r="E55" s="128">
        <v>1</v>
      </c>
      <c r="F55" s="99">
        <v>6</v>
      </c>
      <c r="G55" s="75"/>
      <c r="H55" s="129"/>
      <c r="I55" s="87"/>
      <c r="J55" s="129">
        <v>14</v>
      </c>
      <c r="K55" s="38">
        <f t="shared" si="13"/>
        <v>14</v>
      </c>
      <c r="L55" s="38"/>
      <c r="M55" s="38"/>
      <c r="N55" s="38">
        <f t="shared" si="4"/>
        <v>14</v>
      </c>
      <c r="O55" s="38">
        <f t="shared" si="4"/>
        <v>14</v>
      </c>
      <c r="P55" s="116">
        <f t="shared" si="11"/>
        <v>4.6666666666666671E-3</v>
      </c>
      <c r="Q55" s="116">
        <f t="shared" si="12"/>
        <v>2.8000000000000003E-4</v>
      </c>
      <c r="R55" s="138" t="s">
        <v>59</v>
      </c>
      <c r="S55" s="128"/>
      <c r="T55" s="139"/>
      <c r="U55" s="139"/>
      <c r="V55" s="128">
        <v>14</v>
      </c>
      <c r="W55" s="128">
        <v>42</v>
      </c>
      <c r="X55" s="135">
        <v>0.02</v>
      </c>
      <c r="Y55" s="140"/>
    </row>
    <row r="56" spans="1:25" s="84" customFormat="1" ht="15" customHeight="1">
      <c r="A56" s="75"/>
      <c r="B56" s="136"/>
      <c r="C56" s="82" t="s">
        <v>24</v>
      </c>
      <c r="D56" s="36" t="s">
        <v>23</v>
      </c>
      <c r="E56" s="75"/>
      <c r="F56" s="75"/>
      <c r="G56" s="75"/>
      <c r="H56" s="87"/>
      <c r="I56" s="87"/>
      <c r="J56" s="87">
        <f>SUM(J47:J55)</f>
        <v>192</v>
      </c>
      <c r="K56" s="87">
        <f>SUM(J56)</f>
        <v>192</v>
      </c>
      <c r="L56" s="46"/>
      <c r="M56" s="46"/>
      <c r="N56" s="38">
        <f t="shared" si="4"/>
        <v>192</v>
      </c>
      <c r="O56" s="38">
        <f t="shared" si="4"/>
        <v>192</v>
      </c>
      <c r="P56" s="115">
        <f t="shared" si="11"/>
        <v>6.4000000000000001E-2</v>
      </c>
      <c r="Q56" s="115">
        <f t="shared" si="12"/>
        <v>3.8399999999999997E-3</v>
      </c>
      <c r="R56" s="141"/>
      <c r="S56" s="75"/>
      <c r="T56" s="82"/>
      <c r="U56" s="82"/>
      <c r="V56" s="75">
        <v>14</v>
      </c>
      <c r="W56" s="75">
        <v>42</v>
      </c>
      <c r="X56" s="83">
        <v>0.02</v>
      </c>
      <c r="Y56" s="136"/>
    </row>
    <row r="57" spans="1:25" s="150" customFormat="1" ht="12.75" customHeight="1">
      <c r="A57" s="142">
        <v>1</v>
      </c>
      <c r="B57" s="142" t="s">
        <v>60</v>
      </c>
      <c r="C57" s="340" t="s">
        <v>61</v>
      </c>
      <c r="D57" s="143" t="s">
        <v>23</v>
      </c>
      <c r="E57" s="144">
        <v>14</v>
      </c>
      <c r="F57" s="144">
        <v>89</v>
      </c>
      <c r="G57" s="145" t="s">
        <v>62</v>
      </c>
      <c r="H57" s="146"/>
      <c r="I57" s="146"/>
      <c r="J57" s="146">
        <v>146</v>
      </c>
      <c r="K57" s="57">
        <f>SUM(H57:J57)</f>
        <v>146</v>
      </c>
      <c r="L57" s="148"/>
      <c r="M57" s="148"/>
      <c r="N57" s="38">
        <f t="shared" si="4"/>
        <v>146</v>
      </c>
      <c r="O57" s="38">
        <f t="shared" si="4"/>
        <v>146</v>
      </c>
      <c r="P57" s="149">
        <f>O57/W57*V57/1000</f>
        <v>4.8666666666666671E-2</v>
      </c>
      <c r="Q57" s="149">
        <f>X57*O57/1000</f>
        <v>2.9199999999999999E-3</v>
      </c>
      <c r="R57" s="138" t="s">
        <v>59</v>
      </c>
      <c r="S57" s="147"/>
      <c r="T57" s="147"/>
      <c r="U57" s="146">
        <v>146</v>
      </c>
      <c r="V57" s="142">
        <v>14</v>
      </c>
      <c r="W57" s="142">
        <v>42</v>
      </c>
      <c r="X57" s="341">
        <v>0.02</v>
      </c>
      <c r="Y57" s="147"/>
    </row>
    <row r="58" spans="1:25" s="160" customFormat="1" ht="12.75" customHeight="1">
      <c r="A58" s="151"/>
      <c r="B58" s="151"/>
      <c r="C58" s="152" t="s">
        <v>24</v>
      </c>
      <c r="D58" s="121" t="s">
        <v>23</v>
      </c>
      <c r="E58" s="153"/>
      <c r="F58" s="153"/>
      <c r="G58" s="154"/>
      <c r="H58" s="155"/>
      <c r="I58" s="155"/>
      <c r="J58" s="155">
        <f>SUM(J57)</f>
        <v>146</v>
      </c>
      <c r="K58" s="58">
        <f t="shared" ref="K58:K83" si="14">SUM(H58:J58)</f>
        <v>146</v>
      </c>
      <c r="L58" s="157"/>
      <c r="M58" s="157"/>
      <c r="N58" s="38">
        <f t="shared" si="4"/>
        <v>146</v>
      </c>
      <c r="O58" s="38">
        <f t="shared" si="4"/>
        <v>146</v>
      </c>
      <c r="P58" s="158">
        <f>O58/W58*V58/1000</f>
        <v>4.8666666666666671E-2</v>
      </c>
      <c r="Q58" s="158">
        <f>X58*O58/1000</f>
        <v>2.9199999999999999E-3</v>
      </c>
      <c r="R58" s="141" t="s">
        <v>59</v>
      </c>
      <c r="S58" s="156"/>
      <c r="T58" s="156"/>
      <c r="U58" s="155">
        <v>146</v>
      </c>
      <c r="V58" s="151">
        <v>14</v>
      </c>
      <c r="W58" s="151">
        <v>42</v>
      </c>
      <c r="X58" s="159">
        <v>0.02</v>
      </c>
      <c r="Y58" s="156"/>
    </row>
    <row r="59" spans="1:25" ht="15" customHeight="1">
      <c r="A59" s="128">
        <v>1</v>
      </c>
      <c r="B59" s="128" t="s">
        <v>63</v>
      </c>
      <c r="C59" s="137" t="s">
        <v>64</v>
      </c>
      <c r="D59" s="93" t="s">
        <v>23</v>
      </c>
      <c r="E59" s="128">
        <v>13</v>
      </c>
      <c r="F59" s="99">
        <v>87</v>
      </c>
      <c r="G59" s="75"/>
      <c r="H59" s="129"/>
      <c r="I59" s="87"/>
      <c r="J59" s="129">
        <v>1</v>
      </c>
      <c r="K59" s="57">
        <f t="shared" si="14"/>
        <v>1</v>
      </c>
      <c r="L59" s="38"/>
      <c r="M59" s="38"/>
      <c r="N59" s="38">
        <f t="shared" si="4"/>
        <v>1</v>
      </c>
      <c r="O59" s="38">
        <f t="shared" si="4"/>
        <v>1</v>
      </c>
      <c r="P59" s="116">
        <f t="shared" ref="P59:P77" si="15">(O59*V59/1000)/W59</f>
        <v>4.0000000000000002E-4</v>
      </c>
      <c r="Q59" s="116">
        <f t="shared" ref="Q59:Q77" si="16">O59*X59/1000</f>
        <v>6.0000000000000002E-6</v>
      </c>
      <c r="R59" s="138" t="s">
        <v>65</v>
      </c>
      <c r="S59" s="128"/>
      <c r="T59" s="139"/>
      <c r="U59" s="139"/>
      <c r="V59" s="128">
        <v>12</v>
      </c>
      <c r="W59" s="128">
        <v>30</v>
      </c>
      <c r="X59" s="135">
        <v>6.0000000000000001E-3</v>
      </c>
      <c r="Y59" s="140"/>
    </row>
    <row r="60" spans="1:25" ht="15" customHeight="1">
      <c r="A60" s="128">
        <v>2</v>
      </c>
      <c r="B60" s="128" t="s">
        <v>63</v>
      </c>
      <c r="C60" s="137" t="s">
        <v>64</v>
      </c>
      <c r="D60" s="93" t="s">
        <v>23</v>
      </c>
      <c r="E60" s="128">
        <v>6</v>
      </c>
      <c r="F60" s="99">
        <v>1</v>
      </c>
      <c r="G60" s="75"/>
      <c r="H60" s="129"/>
      <c r="I60" s="87"/>
      <c r="J60" s="129">
        <v>5</v>
      </c>
      <c r="K60" s="57">
        <f t="shared" si="14"/>
        <v>5</v>
      </c>
      <c r="L60" s="38"/>
      <c r="M60" s="38"/>
      <c r="N60" s="38">
        <f t="shared" si="4"/>
        <v>5</v>
      </c>
      <c r="O60" s="38">
        <f t="shared" si="4"/>
        <v>5</v>
      </c>
      <c r="P60" s="116">
        <f t="shared" si="15"/>
        <v>2E-3</v>
      </c>
      <c r="Q60" s="116">
        <f t="shared" si="16"/>
        <v>2.9999999999999997E-5</v>
      </c>
      <c r="R60" s="138" t="s">
        <v>65</v>
      </c>
      <c r="S60" s="128"/>
      <c r="T60" s="139"/>
      <c r="U60" s="139"/>
      <c r="V60" s="128">
        <v>12</v>
      </c>
      <c r="W60" s="128">
        <v>30</v>
      </c>
      <c r="X60" s="135">
        <v>6.0000000000000001E-3</v>
      </c>
      <c r="Y60" s="140"/>
    </row>
    <row r="61" spans="1:25" ht="15" customHeight="1">
      <c r="A61" s="128">
        <v>3</v>
      </c>
      <c r="B61" s="128" t="s">
        <v>63</v>
      </c>
      <c r="C61" s="137" t="s">
        <v>64</v>
      </c>
      <c r="D61" s="93" t="s">
        <v>23</v>
      </c>
      <c r="E61" s="128">
        <v>2</v>
      </c>
      <c r="F61" s="99">
        <v>6</v>
      </c>
      <c r="G61" s="75"/>
      <c r="H61" s="129"/>
      <c r="I61" s="87"/>
      <c r="J61" s="129">
        <v>9</v>
      </c>
      <c r="K61" s="57">
        <f t="shared" si="14"/>
        <v>9</v>
      </c>
      <c r="L61" s="38"/>
      <c r="M61" s="38"/>
      <c r="N61" s="38">
        <f t="shared" si="4"/>
        <v>9</v>
      </c>
      <c r="O61" s="38">
        <f t="shared" si="4"/>
        <v>9</v>
      </c>
      <c r="P61" s="116">
        <f t="shared" si="15"/>
        <v>3.5999999999999999E-3</v>
      </c>
      <c r="Q61" s="116">
        <f t="shared" si="16"/>
        <v>5.3999999999999998E-5</v>
      </c>
      <c r="R61" s="138" t="s">
        <v>65</v>
      </c>
      <c r="S61" s="128"/>
      <c r="T61" s="139"/>
      <c r="U61" s="139"/>
      <c r="V61" s="128">
        <v>12</v>
      </c>
      <c r="W61" s="128">
        <v>30</v>
      </c>
      <c r="X61" s="135">
        <v>6.0000000000000001E-3</v>
      </c>
      <c r="Y61" s="140"/>
    </row>
    <row r="62" spans="1:25" s="84" customFormat="1" ht="15" customHeight="1">
      <c r="A62" s="75"/>
      <c r="B62" s="136"/>
      <c r="C62" s="82" t="s">
        <v>24</v>
      </c>
      <c r="D62" s="36" t="s">
        <v>23</v>
      </c>
      <c r="E62" s="75"/>
      <c r="F62" s="75"/>
      <c r="G62" s="75"/>
      <c r="H62" s="87"/>
      <c r="I62" s="87"/>
      <c r="J62" s="87">
        <v>15</v>
      </c>
      <c r="K62" s="58">
        <f t="shared" si="14"/>
        <v>15</v>
      </c>
      <c r="L62" s="46"/>
      <c r="M62" s="46"/>
      <c r="N62" s="38">
        <f t="shared" si="4"/>
        <v>15</v>
      </c>
      <c r="O62" s="38">
        <f t="shared" si="4"/>
        <v>15</v>
      </c>
      <c r="P62" s="115">
        <f t="shared" si="15"/>
        <v>6.0000000000000001E-3</v>
      </c>
      <c r="Q62" s="115">
        <f t="shared" si="16"/>
        <v>8.9999999999999992E-5</v>
      </c>
      <c r="R62" s="141"/>
      <c r="S62" s="75"/>
      <c r="T62" s="82"/>
      <c r="U62" s="82"/>
      <c r="V62" s="75">
        <v>12</v>
      </c>
      <c r="W62" s="75">
        <v>30</v>
      </c>
      <c r="X62" s="83">
        <v>6.0000000000000001E-3</v>
      </c>
      <c r="Y62" s="136"/>
    </row>
    <row r="63" spans="1:25" ht="15" customHeight="1">
      <c r="A63" s="128">
        <v>1</v>
      </c>
      <c r="B63" s="136"/>
      <c r="C63" s="137" t="s">
        <v>66</v>
      </c>
      <c r="D63" s="93" t="s">
        <v>23</v>
      </c>
      <c r="E63" s="128">
        <v>8</v>
      </c>
      <c r="F63" s="99">
        <v>88</v>
      </c>
      <c r="G63" s="75"/>
      <c r="H63" s="129"/>
      <c r="I63" s="129"/>
      <c r="J63" s="129">
        <v>13</v>
      </c>
      <c r="K63" s="57">
        <f t="shared" si="14"/>
        <v>13</v>
      </c>
      <c r="L63" s="38"/>
      <c r="M63" s="38"/>
      <c r="N63" s="38">
        <f t="shared" si="4"/>
        <v>13</v>
      </c>
      <c r="O63" s="38">
        <f t="shared" si="4"/>
        <v>13</v>
      </c>
      <c r="P63" s="116">
        <f t="shared" si="15"/>
        <v>5.1999999999999998E-3</v>
      </c>
      <c r="Q63" s="116">
        <f t="shared" si="16"/>
        <v>7.7999999999999999E-5</v>
      </c>
      <c r="R63" s="138" t="s">
        <v>65</v>
      </c>
      <c r="S63" s="128"/>
      <c r="T63" s="139"/>
      <c r="U63" s="139"/>
      <c r="V63" s="128">
        <v>12</v>
      </c>
      <c r="W63" s="128">
        <v>30</v>
      </c>
      <c r="X63" s="135">
        <v>6.0000000000000001E-3</v>
      </c>
      <c r="Y63" s="140"/>
    </row>
    <row r="64" spans="1:25" ht="15" customHeight="1">
      <c r="A64" s="128">
        <v>2</v>
      </c>
      <c r="B64" s="136"/>
      <c r="C64" s="137" t="s">
        <v>66</v>
      </c>
      <c r="D64" s="93" t="s">
        <v>23</v>
      </c>
      <c r="E64" s="128">
        <v>0</v>
      </c>
      <c r="F64" s="99">
        <v>88</v>
      </c>
      <c r="G64" s="75"/>
      <c r="H64" s="129"/>
      <c r="I64" s="129"/>
      <c r="J64" s="129">
        <v>30</v>
      </c>
      <c r="K64" s="57">
        <f t="shared" si="14"/>
        <v>30</v>
      </c>
      <c r="L64" s="38"/>
      <c r="M64" s="38"/>
      <c r="N64" s="38">
        <f t="shared" si="4"/>
        <v>30</v>
      </c>
      <c r="O64" s="38">
        <f t="shared" si="4"/>
        <v>30</v>
      </c>
      <c r="P64" s="116">
        <f t="shared" si="15"/>
        <v>1.2E-2</v>
      </c>
      <c r="Q64" s="116">
        <f t="shared" si="16"/>
        <v>1.7999999999999998E-4</v>
      </c>
      <c r="R64" s="138" t="s">
        <v>65</v>
      </c>
      <c r="S64" s="128"/>
      <c r="T64" s="139"/>
      <c r="U64" s="139"/>
      <c r="V64" s="128">
        <v>12</v>
      </c>
      <c r="W64" s="128">
        <v>30</v>
      </c>
      <c r="X64" s="135">
        <v>6.0000000000000001E-3</v>
      </c>
      <c r="Y64" s="140"/>
    </row>
    <row r="65" spans="1:25" ht="15" customHeight="1">
      <c r="A65" s="128">
        <v>3</v>
      </c>
      <c r="B65" s="136"/>
      <c r="C65" s="137" t="s">
        <v>66</v>
      </c>
      <c r="D65" s="93" t="s">
        <v>23</v>
      </c>
      <c r="E65" s="128">
        <v>4</v>
      </c>
      <c r="F65" s="99">
        <v>89</v>
      </c>
      <c r="G65" s="75"/>
      <c r="H65" s="129"/>
      <c r="I65" s="87"/>
      <c r="J65" s="129">
        <v>32</v>
      </c>
      <c r="K65" s="57">
        <f t="shared" si="14"/>
        <v>32</v>
      </c>
      <c r="L65" s="38"/>
      <c r="M65" s="38"/>
      <c r="N65" s="38">
        <f t="shared" si="4"/>
        <v>32</v>
      </c>
      <c r="O65" s="38">
        <f t="shared" si="4"/>
        <v>32</v>
      </c>
      <c r="P65" s="116">
        <f t="shared" si="15"/>
        <v>1.2800000000000001E-2</v>
      </c>
      <c r="Q65" s="116">
        <f t="shared" si="16"/>
        <v>1.92E-4</v>
      </c>
      <c r="R65" s="138" t="s">
        <v>65</v>
      </c>
      <c r="S65" s="128"/>
      <c r="T65" s="139"/>
      <c r="U65" s="139"/>
      <c r="V65" s="128">
        <v>12</v>
      </c>
      <c r="W65" s="128">
        <v>30</v>
      </c>
      <c r="X65" s="135">
        <v>6.0000000000000001E-3</v>
      </c>
      <c r="Y65" s="140"/>
    </row>
    <row r="66" spans="1:25" ht="15" customHeight="1">
      <c r="A66" s="128">
        <v>4</v>
      </c>
      <c r="B66" s="136"/>
      <c r="C66" s="137" t="s">
        <v>66</v>
      </c>
      <c r="D66" s="93" t="s">
        <v>23</v>
      </c>
      <c r="E66" s="128" t="s">
        <v>67</v>
      </c>
      <c r="F66" s="99">
        <v>89</v>
      </c>
      <c r="G66" s="75"/>
      <c r="H66" s="129"/>
      <c r="I66" s="129"/>
      <c r="J66" s="129">
        <v>1</v>
      </c>
      <c r="K66" s="57">
        <f t="shared" si="14"/>
        <v>1</v>
      </c>
      <c r="L66" s="38"/>
      <c r="M66" s="38"/>
      <c r="N66" s="38">
        <f t="shared" si="4"/>
        <v>1</v>
      </c>
      <c r="O66" s="38">
        <f t="shared" si="4"/>
        <v>1</v>
      </c>
      <c r="P66" s="116">
        <f t="shared" si="15"/>
        <v>4.0000000000000002E-4</v>
      </c>
      <c r="Q66" s="116">
        <f t="shared" si="16"/>
        <v>6.0000000000000002E-6</v>
      </c>
      <c r="R66" s="138" t="s">
        <v>65</v>
      </c>
      <c r="S66" s="128"/>
      <c r="T66" s="139"/>
      <c r="U66" s="139"/>
      <c r="V66" s="128">
        <v>12</v>
      </c>
      <c r="W66" s="128">
        <v>30</v>
      </c>
      <c r="X66" s="135">
        <v>6.0000000000000001E-3</v>
      </c>
      <c r="Y66" s="140"/>
    </row>
    <row r="67" spans="1:25" ht="15" customHeight="1">
      <c r="A67" s="128">
        <v>5</v>
      </c>
      <c r="B67" s="136"/>
      <c r="C67" s="137" t="s">
        <v>66</v>
      </c>
      <c r="D67" s="93" t="s">
        <v>23</v>
      </c>
      <c r="E67" s="128">
        <v>16</v>
      </c>
      <c r="F67" s="99">
        <v>89</v>
      </c>
      <c r="G67" s="75"/>
      <c r="H67" s="129"/>
      <c r="I67" s="129"/>
      <c r="J67" s="129">
        <v>115</v>
      </c>
      <c r="K67" s="57">
        <f t="shared" si="14"/>
        <v>115</v>
      </c>
      <c r="L67" s="38"/>
      <c r="M67" s="38"/>
      <c r="N67" s="38">
        <f t="shared" si="4"/>
        <v>115</v>
      </c>
      <c r="O67" s="38">
        <f t="shared" si="4"/>
        <v>115</v>
      </c>
      <c r="P67" s="116">
        <f t="shared" si="15"/>
        <v>4.5999999999999999E-2</v>
      </c>
      <c r="Q67" s="116">
        <f t="shared" si="16"/>
        <v>6.9000000000000008E-4</v>
      </c>
      <c r="R67" s="138" t="s">
        <v>65</v>
      </c>
      <c r="S67" s="128"/>
      <c r="T67" s="139"/>
      <c r="U67" s="139"/>
      <c r="V67" s="128">
        <v>12</v>
      </c>
      <c r="W67" s="128">
        <v>30</v>
      </c>
      <c r="X67" s="135">
        <v>6.0000000000000001E-3</v>
      </c>
      <c r="Y67" s="140"/>
    </row>
    <row r="68" spans="1:25" ht="15" customHeight="1">
      <c r="A68" s="128">
        <v>6</v>
      </c>
      <c r="B68" s="136"/>
      <c r="C68" s="137" t="s">
        <v>66</v>
      </c>
      <c r="D68" s="93" t="s">
        <v>23</v>
      </c>
      <c r="E68" s="128">
        <v>7</v>
      </c>
      <c r="F68" s="161" t="s">
        <v>68</v>
      </c>
      <c r="G68" s="75"/>
      <c r="H68" s="129"/>
      <c r="I68" s="129"/>
      <c r="J68" s="129">
        <v>8</v>
      </c>
      <c r="K68" s="57">
        <f t="shared" si="14"/>
        <v>8</v>
      </c>
      <c r="L68" s="38"/>
      <c r="M68" s="38"/>
      <c r="N68" s="38">
        <f t="shared" si="4"/>
        <v>8</v>
      </c>
      <c r="O68" s="38">
        <f t="shared" si="4"/>
        <v>8</v>
      </c>
      <c r="P68" s="116">
        <f t="shared" si="15"/>
        <v>3.2000000000000002E-3</v>
      </c>
      <c r="Q68" s="116">
        <f t="shared" si="16"/>
        <v>4.8000000000000001E-5</v>
      </c>
      <c r="R68" s="138" t="s">
        <v>65</v>
      </c>
      <c r="S68" s="128"/>
      <c r="T68" s="139"/>
      <c r="U68" s="139"/>
      <c r="V68" s="128">
        <v>12</v>
      </c>
      <c r="W68" s="128">
        <v>30</v>
      </c>
      <c r="X68" s="135">
        <v>6.0000000000000001E-3</v>
      </c>
      <c r="Y68" s="140"/>
    </row>
    <row r="69" spans="1:25" ht="15" customHeight="1">
      <c r="A69" s="128">
        <v>7</v>
      </c>
      <c r="B69" s="136"/>
      <c r="C69" s="137" t="s">
        <v>66</v>
      </c>
      <c r="D69" s="93" t="s">
        <v>23</v>
      </c>
      <c r="E69" s="128">
        <v>1</v>
      </c>
      <c r="F69" s="161" t="s">
        <v>69</v>
      </c>
      <c r="G69" s="75"/>
      <c r="H69" s="129"/>
      <c r="I69" s="87"/>
      <c r="J69" s="129">
        <v>11</v>
      </c>
      <c r="K69" s="57">
        <f t="shared" si="14"/>
        <v>11</v>
      </c>
      <c r="L69" s="38"/>
      <c r="M69" s="38"/>
      <c r="N69" s="38">
        <f t="shared" si="4"/>
        <v>11</v>
      </c>
      <c r="O69" s="38">
        <f t="shared" si="4"/>
        <v>11</v>
      </c>
      <c r="P69" s="116">
        <f t="shared" si="15"/>
        <v>4.4000000000000003E-3</v>
      </c>
      <c r="Q69" s="116">
        <f t="shared" si="16"/>
        <v>6.6000000000000005E-5</v>
      </c>
      <c r="R69" s="138" t="s">
        <v>65</v>
      </c>
      <c r="S69" s="128"/>
      <c r="T69" s="139"/>
      <c r="U69" s="139"/>
      <c r="V69" s="128">
        <v>12</v>
      </c>
      <c r="W69" s="128">
        <v>30</v>
      </c>
      <c r="X69" s="135">
        <v>6.0000000000000001E-3</v>
      </c>
      <c r="Y69" s="140"/>
    </row>
    <row r="70" spans="1:25" s="84" customFormat="1" ht="15" customHeight="1">
      <c r="A70" s="75"/>
      <c r="B70" s="136"/>
      <c r="C70" s="82" t="s">
        <v>24</v>
      </c>
      <c r="D70" s="36" t="s">
        <v>23</v>
      </c>
      <c r="E70" s="75"/>
      <c r="F70" s="75"/>
      <c r="G70" s="75"/>
      <c r="H70" s="87"/>
      <c r="I70" s="87"/>
      <c r="J70" s="87">
        <f>SUM(J63:J69)</f>
        <v>210</v>
      </c>
      <c r="K70" s="58">
        <f t="shared" si="14"/>
        <v>210</v>
      </c>
      <c r="L70" s="46"/>
      <c r="M70" s="46"/>
      <c r="N70" s="38">
        <f t="shared" si="4"/>
        <v>210</v>
      </c>
      <c r="O70" s="38">
        <f t="shared" si="4"/>
        <v>210</v>
      </c>
      <c r="P70" s="115">
        <f t="shared" si="15"/>
        <v>8.4000000000000005E-2</v>
      </c>
      <c r="Q70" s="115">
        <f t="shared" si="16"/>
        <v>1.2600000000000001E-3</v>
      </c>
      <c r="R70" s="141"/>
      <c r="S70" s="75"/>
      <c r="T70" s="82"/>
      <c r="U70" s="82"/>
      <c r="V70" s="75">
        <v>12</v>
      </c>
      <c r="W70" s="75">
        <v>30</v>
      </c>
      <c r="X70" s="83">
        <v>6.0000000000000001E-3</v>
      </c>
      <c r="Y70" s="136"/>
    </row>
    <row r="71" spans="1:25" ht="15" customHeight="1">
      <c r="A71" s="128">
        <v>1</v>
      </c>
      <c r="B71" s="136"/>
      <c r="C71" s="137" t="s">
        <v>70</v>
      </c>
      <c r="D71" s="93" t="s">
        <v>23</v>
      </c>
      <c r="E71" s="128">
        <v>1</v>
      </c>
      <c r="F71" s="99">
        <v>86</v>
      </c>
      <c r="G71" s="75"/>
      <c r="H71" s="129"/>
      <c r="I71" s="87"/>
      <c r="J71" s="129">
        <v>61</v>
      </c>
      <c r="K71" s="57">
        <f t="shared" si="14"/>
        <v>61</v>
      </c>
      <c r="L71" s="38"/>
      <c r="M71" s="38"/>
      <c r="N71" s="38">
        <f t="shared" si="4"/>
        <v>61</v>
      </c>
      <c r="O71" s="38">
        <f t="shared" si="4"/>
        <v>61</v>
      </c>
      <c r="P71" s="116">
        <f t="shared" si="15"/>
        <v>2.4399999999999998E-2</v>
      </c>
      <c r="Q71" s="116">
        <f t="shared" si="16"/>
        <v>3.6600000000000001E-4</v>
      </c>
      <c r="R71" s="138" t="s">
        <v>65</v>
      </c>
      <c r="S71" s="128"/>
      <c r="T71" s="139"/>
      <c r="U71" s="139"/>
      <c r="V71" s="128">
        <v>12</v>
      </c>
      <c r="W71" s="128">
        <v>30</v>
      </c>
      <c r="X71" s="135">
        <v>6.0000000000000001E-3</v>
      </c>
      <c r="Y71" s="140"/>
    </row>
    <row r="72" spans="1:25" ht="15" customHeight="1">
      <c r="A72" s="128">
        <v>2</v>
      </c>
      <c r="B72" s="136"/>
      <c r="C72" s="137" t="s">
        <v>70</v>
      </c>
      <c r="D72" s="93" t="s">
        <v>23</v>
      </c>
      <c r="E72" s="128">
        <v>1</v>
      </c>
      <c r="F72" s="99">
        <v>87</v>
      </c>
      <c r="G72" s="75"/>
      <c r="H72" s="129"/>
      <c r="I72" s="87"/>
      <c r="J72" s="129">
        <v>93</v>
      </c>
      <c r="K72" s="57">
        <f t="shared" si="14"/>
        <v>93</v>
      </c>
      <c r="L72" s="38"/>
      <c r="M72" s="38"/>
      <c r="N72" s="38">
        <f t="shared" si="4"/>
        <v>93</v>
      </c>
      <c r="O72" s="38">
        <f t="shared" si="4"/>
        <v>93</v>
      </c>
      <c r="P72" s="116">
        <f t="shared" si="15"/>
        <v>3.7200000000000004E-2</v>
      </c>
      <c r="Q72" s="116">
        <f t="shared" si="16"/>
        <v>5.5800000000000001E-4</v>
      </c>
      <c r="R72" s="138" t="s">
        <v>65</v>
      </c>
      <c r="S72" s="128"/>
      <c r="T72" s="139"/>
      <c r="U72" s="139"/>
      <c r="V72" s="128">
        <v>12</v>
      </c>
      <c r="W72" s="128">
        <v>30</v>
      </c>
      <c r="X72" s="135">
        <v>6.0000000000000001E-3</v>
      </c>
      <c r="Y72" s="140"/>
    </row>
    <row r="73" spans="1:25" ht="15" customHeight="1">
      <c r="A73" s="128">
        <v>3</v>
      </c>
      <c r="B73" s="136"/>
      <c r="C73" s="137" t="s">
        <v>70</v>
      </c>
      <c r="D73" s="93" t="s">
        <v>23</v>
      </c>
      <c r="E73" s="128">
        <v>4</v>
      </c>
      <c r="F73" s="99">
        <v>88</v>
      </c>
      <c r="G73" s="75"/>
      <c r="H73" s="129"/>
      <c r="I73" s="87"/>
      <c r="J73" s="129">
        <v>50</v>
      </c>
      <c r="K73" s="57">
        <f t="shared" si="14"/>
        <v>50</v>
      </c>
      <c r="L73" s="38"/>
      <c r="M73" s="38"/>
      <c r="N73" s="38">
        <f t="shared" si="4"/>
        <v>50</v>
      </c>
      <c r="O73" s="38">
        <f t="shared" si="4"/>
        <v>50</v>
      </c>
      <c r="P73" s="116">
        <f t="shared" si="15"/>
        <v>0.02</v>
      </c>
      <c r="Q73" s="116">
        <f t="shared" si="16"/>
        <v>2.9999999999999997E-4</v>
      </c>
      <c r="R73" s="138" t="s">
        <v>65</v>
      </c>
      <c r="S73" s="128"/>
      <c r="T73" s="139"/>
      <c r="U73" s="139"/>
      <c r="V73" s="128">
        <v>12</v>
      </c>
      <c r="W73" s="128">
        <v>30</v>
      </c>
      <c r="X73" s="135">
        <v>6.0000000000000001E-3</v>
      </c>
      <c r="Y73" s="140"/>
    </row>
    <row r="74" spans="1:25" ht="15" customHeight="1">
      <c r="A74" s="128">
        <v>4</v>
      </c>
      <c r="B74" s="136"/>
      <c r="C74" s="137" t="s">
        <v>70</v>
      </c>
      <c r="D74" s="93" t="s">
        <v>23</v>
      </c>
      <c r="E74" s="128">
        <v>1</v>
      </c>
      <c r="F74" s="99">
        <v>89</v>
      </c>
      <c r="G74" s="75"/>
      <c r="H74" s="129"/>
      <c r="I74" s="87"/>
      <c r="J74" s="129">
        <v>120</v>
      </c>
      <c r="K74" s="57">
        <f t="shared" si="14"/>
        <v>120</v>
      </c>
      <c r="L74" s="38"/>
      <c r="M74" s="38"/>
      <c r="N74" s="38">
        <f t="shared" si="4"/>
        <v>120</v>
      </c>
      <c r="O74" s="38">
        <f t="shared" si="4"/>
        <v>120</v>
      </c>
      <c r="P74" s="116">
        <f t="shared" si="15"/>
        <v>4.8000000000000001E-2</v>
      </c>
      <c r="Q74" s="116">
        <f t="shared" si="16"/>
        <v>7.1999999999999994E-4</v>
      </c>
      <c r="R74" s="138" t="s">
        <v>65</v>
      </c>
      <c r="S74" s="128"/>
      <c r="T74" s="139"/>
      <c r="U74" s="139"/>
      <c r="V74" s="128">
        <v>12</v>
      </c>
      <c r="W74" s="128">
        <v>30</v>
      </c>
      <c r="X74" s="135">
        <v>6.0000000000000001E-3</v>
      </c>
      <c r="Y74" s="140"/>
    </row>
    <row r="75" spans="1:25" ht="15" customHeight="1">
      <c r="A75" s="128">
        <v>5</v>
      </c>
      <c r="B75" s="136"/>
      <c r="C75" s="137" t="s">
        <v>70</v>
      </c>
      <c r="D75" s="93" t="s">
        <v>23</v>
      </c>
      <c r="E75" s="128">
        <v>5</v>
      </c>
      <c r="F75" s="161" t="s">
        <v>68</v>
      </c>
      <c r="G75" s="75"/>
      <c r="H75" s="129"/>
      <c r="I75" s="129"/>
      <c r="J75" s="129">
        <v>12</v>
      </c>
      <c r="K75" s="57">
        <f t="shared" si="14"/>
        <v>12</v>
      </c>
      <c r="L75" s="38"/>
      <c r="M75" s="38"/>
      <c r="N75" s="38">
        <f t="shared" si="4"/>
        <v>12</v>
      </c>
      <c r="O75" s="38">
        <f t="shared" si="4"/>
        <v>12</v>
      </c>
      <c r="P75" s="116">
        <f t="shared" si="15"/>
        <v>4.7999999999999996E-3</v>
      </c>
      <c r="Q75" s="116">
        <f t="shared" si="16"/>
        <v>7.2000000000000002E-5</v>
      </c>
      <c r="R75" s="138" t="s">
        <v>65</v>
      </c>
      <c r="S75" s="128"/>
      <c r="T75" s="139"/>
      <c r="U75" s="139"/>
      <c r="V75" s="128">
        <v>12</v>
      </c>
      <c r="W75" s="128">
        <v>30</v>
      </c>
      <c r="X75" s="135">
        <v>6.0000000000000001E-3</v>
      </c>
      <c r="Y75" s="140"/>
    </row>
    <row r="76" spans="1:25" s="84" customFormat="1" ht="15" customHeight="1">
      <c r="A76" s="75"/>
      <c r="B76" s="136"/>
      <c r="C76" s="82" t="s">
        <v>24</v>
      </c>
      <c r="D76" s="36" t="s">
        <v>23</v>
      </c>
      <c r="E76" s="75"/>
      <c r="F76" s="75"/>
      <c r="G76" s="75"/>
      <c r="H76" s="87"/>
      <c r="I76" s="87"/>
      <c r="J76" s="87">
        <f>SUM(J71:J75)</f>
        <v>336</v>
      </c>
      <c r="K76" s="58">
        <f t="shared" si="14"/>
        <v>336</v>
      </c>
      <c r="L76" s="46"/>
      <c r="M76" s="46"/>
      <c r="N76" s="38">
        <f t="shared" si="4"/>
        <v>336</v>
      </c>
      <c r="O76" s="38">
        <f t="shared" si="4"/>
        <v>336</v>
      </c>
      <c r="P76" s="115">
        <f t="shared" si="15"/>
        <v>0.13439999999999999</v>
      </c>
      <c r="Q76" s="115">
        <f t="shared" si="16"/>
        <v>2.016E-3</v>
      </c>
      <c r="R76" s="141"/>
      <c r="S76" s="75"/>
      <c r="T76" s="82"/>
      <c r="U76" s="82"/>
      <c r="V76" s="75">
        <v>12</v>
      </c>
      <c r="W76" s="75">
        <v>30</v>
      </c>
      <c r="X76" s="83">
        <v>6.0000000000000001E-3</v>
      </c>
      <c r="Y76" s="136"/>
    </row>
    <row r="77" spans="1:25" ht="15" customHeight="1">
      <c r="A77" s="128">
        <v>1</v>
      </c>
      <c r="B77" s="136"/>
      <c r="C77" s="162" t="s">
        <v>71</v>
      </c>
      <c r="D77" s="93" t="s">
        <v>23</v>
      </c>
      <c r="E77" s="43">
        <v>1</v>
      </c>
      <c r="F77" s="42">
        <v>0</v>
      </c>
      <c r="G77" s="75"/>
      <c r="H77" s="87"/>
      <c r="I77" s="87"/>
      <c r="J77" s="38">
        <v>390</v>
      </c>
      <c r="K77" s="57">
        <f t="shared" si="14"/>
        <v>390</v>
      </c>
      <c r="L77" s="38"/>
      <c r="M77" s="38"/>
      <c r="N77" s="38">
        <f t="shared" si="4"/>
        <v>390</v>
      </c>
      <c r="O77" s="38">
        <f t="shared" si="4"/>
        <v>390</v>
      </c>
      <c r="P77" s="116">
        <f t="shared" si="15"/>
        <v>3.1199999999999999E-2</v>
      </c>
      <c r="Q77" s="116">
        <f t="shared" si="16"/>
        <v>7.7999999999999996E-3</v>
      </c>
      <c r="R77" s="138" t="s">
        <v>59</v>
      </c>
      <c r="S77" s="128"/>
      <c r="T77" s="139"/>
      <c r="U77" s="139"/>
      <c r="V77" s="128">
        <v>20</v>
      </c>
      <c r="W77" s="128">
        <v>250</v>
      </c>
      <c r="X77" s="135">
        <v>0.02</v>
      </c>
      <c r="Y77" s="140"/>
    </row>
    <row r="78" spans="1:25" ht="15" customHeight="1">
      <c r="A78" s="128">
        <v>2</v>
      </c>
      <c r="B78" s="136"/>
      <c r="C78" s="162" t="s">
        <v>71</v>
      </c>
      <c r="D78" s="93" t="s">
        <v>23</v>
      </c>
      <c r="E78" s="43">
        <v>20</v>
      </c>
      <c r="F78" s="42">
        <v>87</v>
      </c>
      <c r="G78" s="75"/>
      <c r="H78" s="87"/>
      <c r="I78" s="87"/>
      <c r="J78" s="38">
        <v>20</v>
      </c>
      <c r="K78" s="57">
        <f t="shared" si="14"/>
        <v>20</v>
      </c>
      <c r="L78" s="38"/>
      <c r="M78" s="38"/>
      <c r="N78" s="38">
        <f t="shared" si="4"/>
        <v>20</v>
      </c>
      <c r="O78" s="38">
        <f t="shared" si="4"/>
        <v>20</v>
      </c>
      <c r="P78" s="116">
        <f>(O78*V78/1000)/W78</f>
        <v>1.6000000000000001E-3</v>
      </c>
      <c r="Q78" s="116">
        <f>O78*X78/1000</f>
        <v>4.0000000000000002E-4</v>
      </c>
      <c r="R78" s="138" t="s">
        <v>59</v>
      </c>
      <c r="S78" s="128"/>
      <c r="T78" s="139"/>
      <c r="U78" s="139"/>
      <c r="V78" s="128">
        <v>20</v>
      </c>
      <c r="W78" s="128">
        <v>250</v>
      </c>
      <c r="X78" s="135">
        <v>0.02</v>
      </c>
      <c r="Y78" s="140"/>
    </row>
    <row r="79" spans="1:25" ht="15" customHeight="1">
      <c r="A79" s="128">
        <v>3</v>
      </c>
      <c r="B79" s="136"/>
      <c r="C79" s="162" t="s">
        <v>71</v>
      </c>
      <c r="D79" s="93" t="s">
        <v>23</v>
      </c>
      <c r="E79" s="43">
        <v>0</v>
      </c>
      <c r="F79" s="42">
        <v>0</v>
      </c>
      <c r="G79" s="75"/>
      <c r="H79" s="87"/>
      <c r="I79" s="87"/>
      <c r="J79" s="38">
        <v>543</v>
      </c>
      <c r="K79" s="57">
        <f t="shared" si="14"/>
        <v>543</v>
      </c>
      <c r="L79" s="38"/>
      <c r="M79" s="38"/>
      <c r="N79" s="38">
        <f t="shared" si="4"/>
        <v>543</v>
      </c>
      <c r="O79" s="38">
        <f t="shared" si="4"/>
        <v>543</v>
      </c>
      <c r="P79" s="116">
        <f t="shared" ref="P79:P80" si="17">(O79*V79/1000)/W79</f>
        <v>4.3439999999999999E-2</v>
      </c>
      <c r="Q79" s="116">
        <f t="shared" ref="Q79:Q80" si="18">O79*X79/1000</f>
        <v>1.086E-2</v>
      </c>
      <c r="R79" s="138" t="s">
        <v>59</v>
      </c>
      <c r="S79" s="128"/>
      <c r="T79" s="139"/>
      <c r="U79" s="139"/>
      <c r="V79" s="128">
        <v>20</v>
      </c>
      <c r="W79" s="128">
        <v>250</v>
      </c>
      <c r="X79" s="135">
        <v>0.02</v>
      </c>
      <c r="Y79" s="140"/>
    </row>
    <row r="80" spans="1:25" s="84" customFormat="1" ht="15" customHeight="1">
      <c r="A80" s="75"/>
      <c r="B80" s="136"/>
      <c r="C80" s="82" t="s">
        <v>24</v>
      </c>
      <c r="D80" s="36" t="s">
        <v>23</v>
      </c>
      <c r="E80" s="45"/>
      <c r="F80" s="45"/>
      <c r="G80" s="75"/>
      <c r="H80" s="87"/>
      <c r="I80" s="87"/>
      <c r="J80" s="46">
        <f>SUM(J77:J79)</f>
        <v>953</v>
      </c>
      <c r="K80" s="58">
        <f t="shared" si="14"/>
        <v>953</v>
      </c>
      <c r="L80" s="46"/>
      <c r="M80" s="46"/>
      <c r="N80" s="38">
        <f t="shared" si="4"/>
        <v>953</v>
      </c>
      <c r="O80" s="38">
        <f t="shared" si="4"/>
        <v>953</v>
      </c>
      <c r="P80" s="115">
        <f t="shared" si="17"/>
        <v>7.6239999999999988E-2</v>
      </c>
      <c r="Q80" s="115">
        <f t="shared" si="18"/>
        <v>1.9059999999999997E-2</v>
      </c>
      <c r="R80" s="141"/>
      <c r="S80" s="75"/>
      <c r="T80" s="82"/>
      <c r="U80" s="82"/>
      <c r="V80" s="75">
        <v>20</v>
      </c>
      <c r="W80" s="75">
        <v>250</v>
      </c>
      <c r="X80" s="83">
        <v>0.02</v>
      </c>
      <c r="Y80" s="136"/>
    </row>
    <row r="81" spans="1:25" ht="15" customHeight="1">
      <c r="A81" s="128">
        <v>1</v>
      </c>
      <c r="B81" s="136"/>
      <c r="C81" s="162" t="s">
        <v>72</v>
      </c>
      <c r="D81" s="93" t="s">
        <v>23</v>
      </c>
      <c r="E81" s="43">
        <v>10</v>
      </c>
      <c r="F81" s="42">
        <v>90</v>
      </c>
      <c r="G81" s="75"/>
      <c r="H81" s="87"/>
      <c r="I81" s="87"/>
      <c r="J81" s="38">
        <v>30</v>
      </c>
      <c r="K81" s="57">
        <f t="shared" si="14"/>
        <v>30</v>
      </c>
      <c r="L81" s="38"/>
      <c r="M81" s="38"/>
      <c r="N81" s="38">
        <f t="shared" si="4"/>
        <v>30</v>
      </c>
      <c r="O81" s="38">
        <f t="shared" si="4"/>
        <v>30</v>
      </c>
      <c r="P81" s="116">
        <f>(O81*V81/1000)/W81</f>
        <v>2.3999999999999998E-3</v>
      </c>
      <c r="Q81" s="116">
        <f>O81*X81/1000</f>
        <v>5.9999999999999995E-4</v>
      </c>
      <c r="R81" s="138" t="s">
        <v>59</v>
      </c>
      <c r="S81" s="128"/>
      <c r="T81" s="139"/>
      <c r="U81" s="139"/>
      <c r="V81" s="128">
        <v>20</v>
      </c>
      <c r="W81" s="128">
        <v>250</v>
      </c>
      <c r="X81" s="135">
        <v>0.02</v>
      </c>
      <c r="Y81" s="140"/>
    </row>
    <row r="82" spans="1:25" ht="15" customHeight="1">
      <c r="A82" s="128">
        <v>2</v>
      </c>
      <c r="B82" s="136"/>
      <c r="C82" s="162" t="s">
        <v>72</v>
      </c>
      <c r="D82" s="93" t="s">
        <v>23</v>
      </c>
      <c r="E82" s="43">
        <v>0</v>
      </c>
      <c r="F82" s="42">
        <v>0</v>
      </c>
      <c r="G82" s="75"/>
      <c r="H82" s="87"/>
      <c r="I82" s="87"/>
      <c r="J82" s="38">
        <v>120</v>
      </c>
      <c r="K82" s="57">
        <f t="shared" si="14"/>
        <v>120</v>
      </c>
      <c r="L82" s="38"/>
      <c r="M82" s="38"/>
      <c r="N82" s="38">
        <f t="shared" si="4"/>
        <v>120</v>
      </c>
      <c r="O82" s="38">
        <f t="shared" si="4"/>
        <v>120</v>
      </c>
      <c r="P82" s="116">
        <f t="shared" ref="P82:P83" si="19">(O82*V82/1000)/W82</f>
        <v>9.5999999999999992E-3</v>
      </c>
      <c r="Q82" s="116">
        <f t="shared" ref="Q82:Q83" si="20">O82*X82/1000</f>
        <v>2.3999999999999998E-3</v>
      </c>
      <c r="R82" s="138" t="s">
        <v>59</v>
      </c>
      <c r="S82" s="128"/>
      <c r="T82" s="139"/>
      <c r="U82" s="139"/>
      <c r="V82" s="128">
        <v>20</v>
      </c>
      <c r="W82" s="128">
        <v>250</v>
      </c>
      <c r="X82" s="135">
        <v>0.02</v>
      </c>
      <c r="Y82" s="140"/>
    </row>
    <row r="83" spans="1:25" s="84" customFormat="1" ht="15" customHeight="1">
      <c r="A83" s="75"/>
      <c r="B83" s="136"/>
      <c r="C83" s="82" t="s">
        <v>24</v>
      </c>
      <c r="D83" s="36" t="s">
        <v>23</v>
      </c>
      <c r="E83" s="45"/>
      <c r="F83" s="45"/>
      <c r="G83" s="75"/>
      <c r="H83" s="87"/>
      <c r="I83" s="87"/>
      <c r="J83" s="46">
        <f>SUM(J81:J82)</f>
        <v>150</v>
      </c>
      <c r="K83" s="58">
        <f t="shared" si="14"/>
        <v>150</v>
      </c>
      <c r="L83" s="46"/>
      <c r="M83" s="46"/>
      <c r="N83" s="38">
        <f t="shared" si="4"/>
        <v>150</v>
      </c>
      <c r="O83" s="38">
        <f t="shared" si="4"/>
        <v>150</v>
      </c>
      <c r="P83" s="115">
        <f t="shared" si="19"/>
        <v>1.2E-2</v>
      </c>
      <c r="Q83" s="115">
        <f t="shared" si="20"/>
        <v>3.0000000000000001E-3</v>
      </c>
      <c r="R83" s="141"/>
      <c r="S83" s="75"/>
      <c r="T83" s="82"/>
      <c r="U83" s="82"/>
      <c r="V83" s="75">
        <v>20</v>
      </c>
      <c r="W83" s="75">
        <v>250</v>
      </c>
      <c r="X83" s="83">
        <v>0.02</v>
      </c>
      <c r="Y83" s="136"/>
    </row>
    <row r="84" spans="1:25" ht="15" customHeight="1">
      <c r="A84" s="128">
        <v>1</v>
      </c>
      <c r="B84" s="136"/>
      <c r="C84" s="162" t="s">
        <v>73</v>
      </c>
      <c r="D84" s="93" t="s">
        <v>23</v>
      </c>
      <c r="E84" s="43">
        <v>0</v>
      </c>
      <c r="F84" s="42">
        <v>0</v>
      </c>
      <c r="G84" s="75"/>
      <c r="H84" s="87"/>
      <c r="I84" s="87"/>
      <c r="J84" s="38">
        <v>17</v>
      </c>
      <c r="K84" s="87">
        <f>SUM(H84:J84)</f>
        <v>17</v>
      </c>
      <c r="L84" s="38"/>
      <c r="M84" s="38"/>
      <c r="N84" s="38">
        <f t="shared" si="4"/>
        <v>17</v>
      </c>
      <c r="O84" s="38">
        <f t="shared" si="4"/>
        <v>17</v>
      </c>
      <c r="P84" s="116">
        <f>(O84*V84/1000)/W84</f>
        <v>1.3600000000000001E-3</v>
      </c>
      <c r="Q84" s="116">
        <f>O84*X84/1000</f>
        <v>3.4000000000000002E-4</v>
      </c>
      <c r="R84" s="138" t="s">
        <v>59</v>
      </c>
      <c r="S84" s="128"/>
      <c r="T84" s="139"/>
      <c r="U84" s="139"/>
      <c r="V84" s="128">
        <v>20</v>
      </c>
      <c r="W84" s="128">
        <v>250</v>
      </c>
      <c r="X84" s="135">
        <v>0.02</v>
      </c>
      <c r="Y84" s="140"/>
    </row>
    <row r="85" spans="1:25" s="84" customFormat="1" ht="15" customHeight="1">
      <c r="A85" s="75"/>
      <c r="B85" s="136"/>
      <c r="C85" s="82" t="s">
        <v>24</v>
      </c>
      <c r="D85" s="36" t="s">
        <v>23</v>
      </c>
      <c r="E85" s="45"/>
      <c r="F85" s="45"/>
      <c r="G85" s="75"/>
      <c r="H85" s="87">
        <f>SUM(H84:H84)</f>
        <v>0</v>
      </c>
      <c r="I85" s="87"/>
      <c r="J85" s="46">
        <f>SUM(J84)</f>
        <v>17</v>
      </c>
      <c r="K85" s="87">
        <f>SUM(H85:J85)</f>
        <v>17</v>
      </c>
      <c r="L85" s="46"/>
      <c r="M85" s="46"/>
      <c r="N85" s="38">
        <f t="shared" si="4"/>
        <v>17</v>
      </c>
      <c r="O85" s="38">
        <f t="shared" si="4"/>
        <v>17</v>
      </c>
      <c r="P85" s="115">
        <f>(O85*V85/1000)/W85</f>
        <v>1.3600000000000001E-3</v>
      </c>
      <c r="Q85" s="115">
        <f>O85*X85/1000</f>
        <v>3.4000000000000002E-4</v>
      </c>
      <c r="R85" s="141"/>
      <c r="S85" s="75"/>
      <c r="T85" s="82"/>
      <c r="U85" s="82"/>
      <c r="V85" s="75">
        <v>20</v>
      </c>
      <c r="W85" s="75">
        <v>250</v>
      </c>
      <c r="X85" s="83">
        <v>0.02</v>
      </c>
      <c r="Y85" s="136"/>
    </row>
    <row r="86" spans="1:25" ht="15" customHeight="1">
      <c r="A86" s="128">
        <v>1</v>
      </c>
      <c r="B86" s="136"/>
      <c r="C86" s="140" t="s">
        <v>74</v>
      </c>
      <c r="D86" s="93" t="s">
        <v>23</v>
      </c>
      <c r="E86" s="128">
        <v>4</v>
      </c>
      <c r="F86" s="99">
        <v>87</v>
      </c>
      <c r="G86" s="75"/>
      <c r="H86" s="129"/>
      <c r="I86" s="129"/>
      <c r="J86" s="129">
        <v>3</v>
      </c>
      <c r="K86" s="129">
        <f>SUM(J86)</f>
        <v>3</v>
      </c>
      <c r="L86" s="38"/>
      <c r="M86" s="38"/>
      <c r="N86" s="38">
        <f t="shared" si="4"/>
        <v>3</v>
      </c>
      <c r="O86" s="38">
        <f t="shared" si="4"/>
        <v>3</v>
      </c>
      <c r="P86" s="116">
        <f t="shared" ref="P86:P136" si="21">(O86*V86/1000)/W86</f>
        <v>3.7500000000000001E-4</v>
      </c>
      <c r="Q86" s="116">
        <f t="shared" ref="Q86:Q136" si="22">O86*X86/1000</f>
        <v>8.9999999999999992E-5</v>
      </c>
      <c r="R86" s="138" t="s">
        <v>65</v>
      </c>
      <c r="S86" s="128"/>
      <c r="T86" s="139"/>
      <c r="U86" s="139"/>
      <c r="V86" s="128">
        <v>5</v>
      </c>
      <c r="W86" s="128">
        <v>40</v>
      </c>
      <c r="X86" s="135">
        <v>0.03</v>
      </c>
      <c r="Y86" s="140"/>
    </row>
    <row r="87" spans="1:25" ht="15" customHeight="1">
      <c r="A87" s="128">
        <v>2</v>
      </c>
      <c r="B87" s="136"/>
      <c r="C87" s="140" t="s">
        <v>74</v>
      </c>
      <c r="D87" s="93" t="s">
        <v>23</v>
      </c>
      <c r="E87" s="128">
        <v>18</v>
      </c>
      <c r="F87" s="99">
        <v>88</v>
      </c>
      <c r="G87" s="75"/>
      <c r="H87" s="129"/>
      <c r="I87" s="129"/>
      <c r="J87" s="129">
        <v>13</v>
      </c>
      <c r="K87" s="129">
        <f t="shared" ref="K87:K150" si="23">SUM(J87)</f>
        <v>13</v>
      </c>
      <c r="L87" s="38"/>
      <c r="M87" s="38"/>
      <c r="N87" s="38">
        <f t="shared" si="4"/>
        <v>13</v>
      </c>
      <c r="O87" s="38">
        <f t="shared" si="4"/>
        <v>13</v>
      </c>
      <c r="P87" s="116">
        <f t="shared" si="21"/>
        <v>1.6250000000000001E-3</v>
      </c>
      <c r="Q87" s="116">
        <f t="shared" si="22"/>
        <v>3.8999999999999999E-4</v>
      </c>
      <c r="R87" s="138" t="s">
        <v>65</v>
      </c>
      <c r="S87" s="128"/>
      <c r="T87" s="139"/>
      <c r="U87" s="139"/>
      <c r="V87" s="128">
        <v>5</v>
      </c>
      <c r="W87" s="128">
        <v>40</v>
      </c>
      <c r="X87" s="135">
        <v>0.03</v>
      </c>
      <c r="Y87" s="140"/>
    </row>
    <row r="88" spans="1:25" ht="15" customHeight="1">
      <c r="A88" s="128">
        <v>3</v>
      </c>
      <c r="B88" s="136"/>
      <c r="C88" s="140" t="s">
        <v>74</v>
      </c>
      <c r="D88" s="93" t="s">
        <v>23</v>
      </c>
      <c r="E88" s="128">
        <v>16</v>
      </c>
      <c r="F88" s="99">
        <v>89</v>
      </c>
      <c r="G88" s="75"/>
      <c r="H88" s="129"/>
      <c r="I88" s="129"/>
      <c r="J88" s="129">
        <v>16</v>
      </c>
      <c r="K88" s="129">
        <f t="shared" si="23"/>
        <v>16</v>
      </c>
      <c r="L88" s="38"/>
      <c r="M88" s="38"/>
      <c r="N88" s="38">
        <f t="shared" si="4"/>
        <v>16</v>
      </c>
      <c r="O88" s="38">
        <f t="shared" si="4"/>
        <v>16</v>
      </c>
      <c r="P88" s="116">
        <f t="shared" si="21"/>
        <v>2E-3</v>
      </c>
      <c r="Q88" s="116">
        <f t="shared" si="22"/>
        <v>4.7999999999999996E-4</v>
      </c>
      <c r="R88" s="138" t="s">
        <v>65</v>
      </c>
      <c r="S88" s="128"/>
      <c r="T88" s="139"/>
      <c r="U88" s="139"/>
      <c r="V88" s="128">
        <v>5</v>
      </c>
      <c r="W88" s="128">
        <v>40</v>
      </c>
      <c r="X88" s="135">
        <v>0.03</v>
      </c>
      <c r="Y88" s="140"/>
    </row>
    <row r="89" spans="1:25" ht="15" customHeight="1">
      <c r="A89" s="128">
        <v>4</v>
      </c>
      <c r="B89" s="136"/>
      <c r="C89" s="140" t="s">
        <v>74</v>
      </c>
      <c r="D89" s="93" t="s">
        <v>23</v>
      </c>
      <c r="E89" s="128">
        <v>3</v>
      </c>
      <c r="F89" s="99">
        <v>90</v>
      </c>
      <c r="G89" s="75"/>
      <c r="H89" s="129"/>
      <c r="I89" s="129"/>
      <c r="J89" s="129">
        <v>75</v>
      </c>
      <c r="K89" s="129">
        <f t="shared" si="23"/>
        <v>75</v>
      </c>
      <c r="L89" s="38"/>
      <c r="M89" s="38"/>
      <c r="N89" s="38">
        <f t="shared" ref="N89:O152" si="24">J89</f>
        <v>75</v>
      </c>
      <c r="O89" s="38">
        <f t="shared" si="24"/>
        <v>75</v>
      </c>
      <c r="P89" s="116">
        <f t="shared" si="21"/>
        <v>9.3749999999999997E-3</v>
      </c>
      <c r="Q89" s="116">
        <f t="shared" si="22"/>
        <v>2.2499999999999998E-3</v>
      </c>
      <c r="R89" s="138" t="s">
        <v>65</v>
      </c>
      <c r="S89" s="128"/>
      <c r="T89" s="139"/>
      <c r="U89" s="139"/>
      <c r="V89" s="128">
        <v>5</v>
      </c>
      <c r="W89" s="128">
        <v>40</v>
      </c>
      <c r="X89" s="135">
        <v>0.03</v>
      </c>
      <c r="Y89" s="140"/>
    </row>
    <row r="90" spans="1:25" ht="15" customHeight="1">
      <c r="A90" s="128">
        <v>5</v>
      </c>
      <c r="B90" s="136"/>
      <c r="C90" s="140" t="s">
        <v>74</v>
      </c>
      <c r="D90" s="93" t="s">
        <v>23</v>
      </c>
      <c r="E90" s="128">
        <v>5503121</v>
      </c>
      <c r="F90" s="99">
        <v>12</v>
      </c>
      <c r="G90" s="75"/>
      <c r="H90" s="129"/>
      <c r="I90" s="129"/>
      <c r="J90" s="129">
        <v>6</v>
      </c>
      <c r="K90" s="129">
        <f t="shared" si="23"/>
        <v>6</v>
      </c>
      <c r="L90" s="38"/>
      <c r="M90" s="38"/>
      <c r="N90" s="38">
        <f t="shared" si="24"/>
        <v>6</v>
      </c>
      <c r="O90" s="38">
        <f t="shared" si="24"/>
        <v>6</v>
      </c>
      <c r="P90" s="116">
        <f t="shared" si="21"/>
        <v>7.5000000000000002E-4</v>
      </c>
      <c r="Q90" s="116">
        <f t="shared" si="22"/>
        <v>1.7999999999999998E-4</v>
      </c>
      <c r="R90" s="138" t="s">
        <v>65</v>
      </c>
      <c r="S90" s="128"/>
      <c r="T90" s="139"/>
      <c r="U90" s="139"/>
      <c r="V90" s="128">
        <v>5</v>
      </c>
      <c r="W90" s="128">
        <v>40</v>
      </c>
      <c r="X90" s="135">
        <v>0.03</v>
      </c>
      <c r="Y90" s="140"/>
    </row>
    <row r="91" spans="1:25" s="84" customFormat="1" ht="15" customHeight="1">
      <c r="A91" s="75"/>
      <c r="B91" s="136"/>
      <c r="C91" s="82" t="s">
        <v>24</v>
      </c>
      <c r="D91" s="36" t="s">
        <v>23</v>
      </c>
      <c r="E91" s="75"/>
      <c r="F91" s="75"/>
      <c r="G91" s="75"/>
      <c r="H91" s="87"/>
      <c r="I91" s="87"/>
      <c r="J91" s="87">
        <f>SUM(J86:J90)</f>
        <v>113</v>
      </c>
      <c r="K91" s="129">
        <f t="shared" si="23"/>
        <v>113</v>
      </c>
      <c r="L91" s="46"/>
      <c r="M91" s="46"/>
      <c r="N91" s="38">
        <f t="shared" si="24"/>
        <v>113</v>
      </c>
      <c r="O91" s="38">
        <f t="shared" si="24"/>
        <v>113</v>
      </c>
      <c r="P91" s="115">
        <f t="shared" si="21"/>
        <v>1.4124999999999999E-2</v>
      </c>
      <c r="Q91" s="115">
        <f t="shared" si="22"/>
        <v>3.3899999999999998E-3</v>
      </c>
      <c r="R91" s="141"/>
      <c r="S91" s="75"/>
      <c r="T91" s="82"/>
      <c r="U91" s="82"/>
      <c r="V91" s="75">
        <v>5</v>
      </c>
      <c r="W91" s="75">
        <v>40</v>
      </c>
      <c r="X91" s="83">
        <v>0.03</v>
      </c>
      <c r="Y91" s="136"/>
    </row>
    <row r="92" spans="1:25" ht="15" customHeight="1">
      <c r="A92" s="128">
        <v>1</v>
      </c>
      <c r="B92" s="128" t="s">
        <v>75</v>
      </c>
      <c r="C92" s="140" t="s">
        <v>76</v>
      </c>
      <c r="D92" s="93" t="s">
        <v>23</v>
      </c>
      <c r="E92" s="128">
        <v>1</v>
      </c>
      <c r="F92" s="99">
        <v>94</v>
      </c>
      <c r="G92" s="75"/>
      <c r="H92" s="129"/>
      <c r="I92" s="129"/>
      <c r="J92" s="129">
        <v>391</v>
      </c>
      <c r="K92" s="129">
        <f t="shared" si="23"/>
        <v>391</v>
      </c>
      <c r="L92" s="38"/>
      <c r="M92" s="38"/>
      <c r="N92" s="38">
        <f t="shared" si="24"/>
        <v>391</v>
      </c>
      <c r="O92" s="38">
        <f t="shared" si="24"/>
        <v>391</v>
      </c>
      <c r="P92" s="116">
        <f t="shared" si="21"/>
        <v>7.9421874999999996E-3</v>
      </c>
      <c r="Q92" s="116">
        <f t="shared" si="22"/>
        <v>4.692E-3</v>
      </c>
      <c r="R92" s="138" t="s">
        <v>59</v>
      </c>
      <c r="S92" s="128"/>
      <c r="T92" s="139"/>
      <c r="U92" s="139"/>
      <c r="V92" s="128">
        <v>65</v>
      </c>
      <c r="W92" s="128">
        <v>3200</v>
      </c>
      <c r="X92" s="135">
        <v>1.2E-2</v>
      </c>
      <c r="Y92" s="140"/>
    </row>
    <row r="93" spans="1:25" ht="15" customHeight="1">
      <c r="A93" s="128">
        <v>2</v>
      </c>
      <c r="B93" s="128" t="s">
        <v>75</v>
      </c>
      <c r="C93" s="140" t="s">
        <v>76</v>
      </c>
      <c r="D93" s="93" t="s">
        <v>23</v>
      </c>
      <c r="E93" s="161" t="s">
        <v>77</v>
      </c>
      <c r="F93" s="161" t="s">
        <v>77</v>
      </c>
      <c r="G93" s="75"/>
      <c r="H93" s="129"/>
      <c r="I93" s="129"/>
      <c r="J93" s="129">
        <v>266</v>
      </c>
      <c r="K93" s="129">
        <f t="shared" si="23"/>
        <v>266</v>
      </c>
      <c r="L93" s="38"/>
      <c r="M93" s="38"/>
      <c r="N93" s="38">
        <f t="shared" si="24"/>
        <v>266</v>
      </c>
      <c r="O93" s="38">
        <f t="shared" si="24"/>
        <v>266</v>
      </c>
      <c r="P93" s="116">
        <f t="shared" si="21"/>
        <v>5.4031249999999999E-3</v>
      </c>
      <c r="Q93" s="116">
        <f t="shared" si="22"/>
        <v>3.192E-3</v>
      </c>
      <c r="R93" s="138" t="s">
        <v>59</v>
      </c>
      <c r="S93" s="128"/>
      <c r="T93" s="139"/>
      <c r="U93" s="139"/>
      <c r="V93" s="128">
        <v>65</v>
      </c>
      <c r="W93" s="128">
        <v>3200</v>
      </c>
      <c r="X93" s="135">
        <v>1.2E-2</v>
      </c>
      <c r="Y93" s="140"/>
    </row>
    <row r="94" spans="1:25" ht="15" customHeight="1">
      <c r="A94" s="128">
        <v>3</v>
      </c>
      <c r="B94" s="128" t="s">
        <v>75</v>
      </c>
      <c r="C94" s="140" t="s">
        <v>76</v>
      </c>
      <c r="D94" s="93" t="s">
        <v>23</v>
      </c>
      <c r="E94" s="128">
        <v>2</v>
      </c>
      <c r="F94" s="161" t="s">
        <v>78</v>
      </c>
      <c r="G94" s="75"/>
      <c r="H94" s="129"/>
      <c r="I94" s="129"/>
      <c r="J94" s="129">
        <v>440</v>
      </c>
      <c r="K94" s="129">
        <f t="shared" si="23"/>
        <v>440</v>
      </c>
      <c r="L94" s="38"/>
      <c r="M94" s="38"/>
      <c r="N94" s="38">
        <f t="shared" si="24"/>
        <v>440</v>
      </c>
      <c r="O94" s="38">
        <f t="shared" si="24"/>
        <v>440</v>
      </c>
      <c r="P94" s="116">
        <f t="shared" si="21"/>
        <v>8.937500000000001E-3</v>
      </c>
      <c r="Q94" s="116">
        <f t="shared" si="22"/>
        <v>5.28E-3</v>
      </c>
      <c r="R94" s="138" t="s">
        <v>59</v>
      </c>
      <c r="S94" s="128"/>
      <c r="T94" s="139"/>
      <c r="U94" s="139"/>
      <c r="V94" s="128">
        <v>65</v>
      </c>
      <c r="W94" s="128">
        <v>3200</v>
      </c>
      <c r="X94" s="135">
        <v>1.2E-2</v>
      </c>
      <c r="Y94" s="140"/>
    </row>
    <row r="95" spans="1:25" ht="15" customHeight="1">
      <c r="A95" s="128">
        <v>4</v>
      </c>
      <c r="B95" s="128" t="s">
        <v>75</v>
      </c>
      <c r="C95" s="140" t="s">
        <v>76</v>
      </c>
      <c r="D95" s="93" t="s">
        <v>23</v>
      </c>
      <c r="E95" s="128" t="s">
        <v>79</v>
      </c>
      <c r="F95" s="161" t="s">
        <v>80</v>
      </c>
      <c r="G95" s="75"/>
      <c r="H95" s="129"/>
      <c r="I95" s="129"/>
      <c r="J95" s="129">
        <v>8</v>
      </c>
      <c r="K95" s="129">
        <f t="shared" si="23"/>
        <v>8</v>
      </c>
      <c r="L95" s="38"/>
      <c r="M95" s="38"/>
      <c r="N95" s="38">
        <f t="shared" si="24"/>
        <v>8</v>
      </c>
      <c r="O95" s="38">
        <f t="shared" si="24"/>
        <v>8</v>
      </c>
      <c r="P95" s="116">
        <f t="shared" si="21"/>
        <v>1.6249999999999999E-4</v>
      </c>
      <c r="Q95" s="116">
        <f t="shared" si="22"/>
        <v>9.6000000000000002E-5</v>
      </c>
      <c r="R95" s="138" t="s">
        <v>59</v>
      </c>
      <c r="S95" s="128"/>
      <c r="T95" s="139"/>
      <c r="U95" s="139"/>
      <c r="V95" s="128">
        <v>65</v>
      </c>
      <c r="W95" s="128">
        <v>3200</v>
      </c>
      <c r="X95" s="135">
        <v>1.2E-2</v>
      </c>
      <c r="Y95" s="140"/>
    </row>
    <row r="96" spans="1:25" ht="15" customHeight="1">
      <c r="A96" s="128">
        <v>5</v>
      </c>
      <c r="B96" s="128" t="s">
        <v>75</v>
      </c>
      <c r="C96" s="140" t="s">
        <v>76</v>
      </c>
      <c r="D96" s="93" t="s">
        <v>23</v>
      </c>
      <c r="E96" s="128" t="s">
        <v>81</v>
      </c>
      <c r="F96" s="161" t="s">
        <v>80</v>
      </c>
      <c r="G96" s="75"/>
      <c r="H96" s="129"/>
      <c r="I96" s="129"/>
      <c r="J96" s="129">
        <v>54</v>
      </c>
      <c r="K96" s="129">
        <f t="shared" si="23"/>
        <v>54</v>
      </c>
      <c r="L96" s="38"/>
      <c r="M96" s="38"/>
      <c r="N96" s="38">
        <f t="shared" si="24"/>
        <v>54</v>
      </c>
      <c r="O96" s="38">
        <f t="shared" si="24"/>
        <v>54</v>
      </c>
      <c r="P96" s="116">
        <f t="shared" si="21"/>
        <v>1.096875E-3</v>
      </c>
      <c r="Q96" s="116">
        <f t="shared" si="22"/>
        <v>6.4800000000000003E-4</v>
      </c>
      <c r="R96" s="138" t="s">
        <v>59</v>
      </c>
      <c r="S96" s="128"/>
      <c r="T96" s="139"/>
      <c r="U96" s="139"/>
      <c r="V96" s="128">
        <v>65</v>
      </c>
      <c r="W96" s="128">
        <v>3200</v>
      </c>
      <c r="X96" s="135">
        <v>1.2E-2</v>
      </c>
      <c r="Y96" s="140"/>
    </row>
    <row r="97" spans="1:25" ht="15" customHeight="1">
      <c r="A97" s="128">
        <v>6</v>
      </c>
      <c r="B97" s="128" t="s">
        <v>75</v>
      </c>
      <c r="C97" s="140" t="s">
        <v>76</v>
      </c>
      <c r="D97" s="93" t="s">
        <v>23</v>
      </c>
      <c r="E97" s="128">
        <v>2</v>
      </c>
      <c r="F97" s="161" t="s">
        <v>69</v>
      </c>
      <c r="G97" s="75"/>
      <c r="H97" s="129"/>
      <c r="I97" s="129"/>
      <c r="J97" s="129">
        <v>6</v>
      </c>
      <c r="K97" s="129">
        <f t="shared" si="23"/>
        <v>6</v>
      </c>
      <c r="L97" s="38"/>
      <c r="M97" s="38"/>
      <c r="N97" s="38">
        <f t="shared" si="24"/>
        <v>6</v>
      </c>
      <c r="O97" s="38">
        <f t="shared" si="24"/>
        <v>6</v>
      </c>
      <c r="P97" s="116">
        <f t="shared" si="21"/>
        <v>1.2187500000000001E-4</v>
      </c>
      <c r="Q97" s="116">
        <f t="shared" si="22"/>
        <v>7.2000000000000002E-5</v>
      </c>
      <c r="R97" s="138" t="s">
        <v>59</v>
      </c>
      <c r="S97" s="128"/>
      <c r="T97" s="139"/>
      <c r="U97" s="139"/>
      <c r="V97" s="128">
        <v>65</v>
      </c>
      <c r="W97" s="128">
        <v>3200</v>
      </c>
      <c r="X97" s="135">
        <v>1.2E-2</v>
      </c>
      <c r="Y97" s="140"/>
    </row>
    <row r="98" spans="1:25" ht="15" customHeight="1">
      <c r="A98" s="128">
        <v>7</v>
      </c>
      <c r="B98" s="128" t="s">
        <v>75</v>
      </c>
      <c r="C98" s="140" t="s">
        <v>76</v>
      </c>
      <c r="D98" s="93" t="s">
        <v>23</v>
      </c>
      <c r="E98" s="128">
        <v>4</v>
      </c>
      <c r="F98" s="161" t="s">
        <v>69</v>
      </c>
      <c r="G98" s="75"/>
      <c r="H98" s="129"/>
      <c r="I98" s="129"/>
      <c r="J98" s="129">
        <v>524</v>
      </c>
      <c r="K98" s="129">
        <f t="shared" si="23"/>
        <v>524</v>
      </c>
      <c r="L98" s="38"/>
      <c r="M98" s="38"/>
      <c r="N98" s="38">
        <f t="shared" si="24"/>
        <v>524</v>
      </c>
      <c r="O98" s="38">
        <f t="shared" si="24"/>
        <v>524</v>
      </c>
      <c r="P98" s="116">
        <f t="shared" si="21"/>
        <v>1.064375E-2</v>
      </c>
      <c r="Q98" s="116">
        <f t="shared" si="22"/>
        <v>6.2880000000000002E-3</v>
      </c>
      <c r="R98" s="138" t="s">
        <v>59</v>
      </c>
      <c r="S98" s="128"/>
      <c r="T98" s="139"/>
      <c r="U98" s="139"/>
      <c r="V98" s="128">
        <v>65</v>
      </c>
      <c r="W98" s="128">
        <v>3200</v>
      </c>
      <c r="X98" s="135">
        <v>1.2E-2</v>
      </c>
      <c r="Y98" s="140"/>
    </row>
    <row r="99" spans="1:25" ht="15" customHeight="1">
      <c r="A99" s="128">
        <v>8</v>
      </c>
      <c r="B99" s="128" t="s">
        <v>75</v>
      </c>
      <c r="C99" s="140" t="s">
        <v>76</v>
      </c>
      <c r="D99" s="93" t="s">
        <v>23</v>
      </c>
      <c r="E99" s="161" t="s">
        <v>78</v>
      </c>
      <c r="F99" s="161" t="s">
        <v>69</v>
      </c>
      <c r="G99" s="75"/>
      <c r="H99" s="129"/>
      <c r="I99" s="129"/>
      <c r="J99" s="129">
        <v>2</v>
      </c>
      <c r="K99" s="129">
        <f t="shared" si="23"/>
        <v>2</v>
      </c>
      <c r="L99" s="38"/>
      <c r="M99" s="38"/>
      <c r="N99" s="38">
        <f t="shared" si="24"/>
        <v>2</v>
      </c>
      <c r="O99" s="38">
        <f t="shared" si="24"/>
        <v>2</v>
      </c>
      <c r="P99" s="116">
        <f t="shared" si="21"/>
        <v>4.0624999999999998E-5</v>
      </c>
      <c r="Q99" s="116">
        <f t="shared" si="22"/>
        <v>2.4000000000000001E-5</v>
      </c>
      <c r="R99" s="138" t="s">
        <v>59</v>
      </c>
      <c r="S99" s="128"/>
      <c r="T99" s="139"/>
      <c r="U99" s="139"/>
      <c r="V99" s="128">
        <v>65</v>
      </c>
      <c r="W99" s="128">
        <v>3200</v>
      </c>
      <c r="X99" s="135">
        <v>1.2E-2</v>
      </c>
      <c r="Y99" s="140"/>
    </row>
    <row r="100" spans="1:25" ht="15" customHeight="1">
      <c r="A100" s="128">
        <v>9</v>
      </c>
      <c r="B100" s="128" t="s">
        <v>75</v>
      </c>
      <c r="C100" s="140" t="s">
        <v>76</v>
      </c>
      <c r="D100" s="93" t="s">
        <v>23</v>
      </c>
      <c r="E100" s="128" t="s">
        <v>79</v>
      </c>
      <c r="F100" s="161" t="s">
        <v>82</v>
      </c>
      <c r="G100" s="75"/>
      <c r="H100" s="129"/>
      <c r="I100" s="129"/>
      <c r="J100" s="129">
        <v>51</v>
      </c>
      <c r="K100" s="129">
        <f t="shared" si="23"/>
        <v>51</v>
      </c>
      <c r="L100" s="38"/>
      <c r="M100" s="38"/>
      <c r="N100" s="38">
        <f t="shared" si="24"/>
        <v>51</v>
      </c>
      <c r="O100" s="38">
        <f t="shared" si="24"/>
        <v>51</v>
      </c>
      <c r="P100" s="116">
        <f t="shared" si="21"/>
        <v>1.0359375E-3</v>
      </c>
      <c r="Q100" s="116">
        <f t="shared" si="22"/>
        <v>6.1200000000000002E-4</v>
      </c>
      <c r="R100" s="138" t="s">
        <v>59</v>
      </c>
      <c r="S100" s="128"/>
      <c r="T100" s="139"/>
      <c r="U100" s="139"/>
      <c r="V100" s="128">
        <v>65</v>
      </c>
      <c r="W100" s="128">
        <v>3200</v>
      </c>
      <c r="X100" s="135">
        <v>1.2E-2</v>
      </c>
      <c r="Y100" s="140"/>
    </row>
    <row r="101" spans="1:25" ht="15" customHeight="1">
      <c r="A101" s="128">
        <v>10</v>
      </c>
      <c r="B101" s="128" t="s">
        <v>75</v>
      </c>
      <c r="C101" s="140" t="s">
        <v>76</v>
      </c>
      <c r="D101" s="93" t="s">
        <v>23</v>
      </c>
      <c r="E101" s="128">
        <v>1</v>
      </c>
      <c r="F101" s="161" t="s">
        <v>83</v>
      </c>
      <c r="G101" s="75"/>
      <c r="H101" s="129"/>
      <c r="I101" s="129"/>
      <c r="J101" s="129">
        <v>2</v>
      </c>
      <c r="K101" s="129">
        <f t="shared" si="23"/>
        <v>2</v>
      </c>
      <c r="L101" s="38"/>
      <c r="M101" s="38"/>
      <c r="N101" s="38">
        <f t="shared" si="24"/>
        <v>2</v>
      </c>
      <c r="O101" s="38">
        <f t="shared" si="24"/>
        <v>2</v>
      </c>
      <c r="P101" s="116">
        <f t="shared" si="21"/>
        <v>4.0624999999999998E-5</v>
      </c>
      <c r="Q101" s="116">
        <f t="shared" si="22"/>
        <v>2.4000000000000001E-5</v>
      </c>
      <c r="R101" s="138" t="s">
        <v>59</v>
      </c>
      <c r="S101" s="128"/>
      <c r="T101" s="139"/>
      <c r="U101" s="139"/>
      <c r="V101" s="128">
        <v>65</v>
      </c>
      <c r="W101" s="128">
        <v>3200</v>
      </c>
      <c r="X101" s="135">
        <v>1.2E-2</v>
      </c>
      <c r="Y101" s="140"/>
    </row>
    <row r="102" spans="1:25" ht="15" customHeight="1">
      <c r="A102" s="128">
        <v>11</v>
      </c>
      <c r="B102" s="128" t="s">
        <v>75</v>
      </c>
      <c r="C102" s="140" t="s">
        <v>76</v>
      </c>
      <c r="D102" s="93" t="s">
        <v>23</v>
      </c>
      <c r="E102" s="128">
        <v>1</v>
      </c>
      <c r="F102" s="161" t="s">
        <v>84</v>
      </c>
      <c r="G102" s="75"/>
      <c r="H102" s="129"/>
      <c r="I102" s="129"/>
      <c r="J102" s="129">
        <v>20</v>
      </c>
      <c r="K102" s="129">
        <f t="shared" si="23"/>
        <v>20</v>
      </c>
      <c r="L102" s="38"/>
      <c r="M102" s="38"/>
      <c r="N102" s="38">
        <f t="shared" si="24"/>
        <v>20</v>
      </c>
      <c r="O102" s="38">
        <f t="shared" si="24"/>
        <v>20</v>
      </c>
      <c r="P102" s="116">
        <f t="shared" si="21"/>
        <v>4.0625000000000004E-4</v>
      </c>
      <c r="Q102" s="116">
        <f t="shared" si="22"/>
        <v>2.3999999999999998E-4</v>
      </c>
      <c r="R102" s="138" t="s">
        <v>59</v>
      </c>
      <c r="S102" s="128"/>
      <c r="T102" s="139"/>
      <c r="U102" s="139"/>
      <c r="V102" s="128">
        <v>65</v>
      </c>
      <c r="W102" s="128">
        <v>3200</v>
      </c>
      <c r="X102" s="135">
        <v>1.2E-2</v>
      </c>
      <c r="Y102" s="140"/>
    </row>
    <row r="103" spans="1:25" ht="15" customHeight="1">
      <c r="A103" s="128">
        <v>12</v>
      </c>
      <c r="B103" s="128" t="s">
        <v>75</v>
      </c>
      <c r="C103" s="140" t="s">
        <v>76</v>
      </c>
      <c r="D103" s="93" t="s">
        <v>23</v>
      </c>
      <c r="E103" s="161" t="s">
        <v>68</v>
      </c>
      <c r="F103" s="161" t="s">
        <v>85</v>
      </c>
      <c r="G103" s="75"/>
      <c r="H103" s="129"/>
      <c r="I103" s="129"/>
      <c r="J103" s="129">
        <v>4</v>
      </c>
      <c r="K103" s="129">
        <f t="shared" si="23"/>
        <v>4</v>
      </c>
      <c r="L103" s="38"/>
      <c r="M103" s="38"/>
      <c r="N103" s="38">
        <f t="shared" si="24"/>
        <v>4</v>
      </c>
      <c r="O103" s="38">
        <f t="shared" si="24"/>
        <v>4</v>
      </c>
      <c r="P103" s="116">
        <f t="shared" si="21"/>
        <v>8.1249999999999996E-5</v>
      </c>
      <c r="Q103" s="116">
        <f t="shared" si="22"/>
        <v>4.8000000000000001E-5</v>
      </c>
      <c r="R103" s="138" t="s">
        <v>59</v>
      </c>
      <c r="S103" s="128"/>
      <c r="T103" s="139"/>
      <c r="U103" s="139"/>
      <c r="V103" s="128">
        <v>65</v>
      </c>
      <c r="W103" s="128">
        <v>3200</v>
      </c>
      <c r="X103" s="135">
        <v>1.2E-2</v>
      </c>
      <c r="Y103" s="140"/>
    </row>
    <row r="104" spans="1:25" s="84" customFormat="1" ht="15" customHeight="1">
      <c r="A104" s="75"/>
      <c r="B104" s="136"/>
      <c r="C104" s="82" t="s">
        <v>24</v>
      </c>
      <c r="D104" s="36" t="s">
        <v>23</v>
      </c>
      <c r="E104" s="75"/>
      <c r="F104" s="75"/>
      <c r="G104" s="75"/>
      <c r="H104" s="87"/>
      <c r="I104" s="87"/>
      <c r="J104" s="87">
        <f>SUM(J92:J103)</f>
        <v>1768</v>
      </c>
      <c r="K104" s="129">
        <f t="shared" si="23"/>
        <v>1768</v>
      </c>
      <c r="L104" s="46"/>
      <c r="M104" s="46"/>
      <c r="N104" s="38">
        <f t="shared" si="24"/>
        <v>1768</v>
      </c>
      <c r="O104" s="38">
        <f t="shared" si="24"/>
        <v>1768</v>
      </c>
      <c r="P104" s="115">
        <f t="shared" si="21"/>
        <v>3.59125E-2</v>
      </c>
      <c r="Q104" s="115">
        <f t="shared" si="22"/>
        <v>2.1216000000000002E-2</v>
      </c>
      <c r="R104" s="141"/>
      <c r="S104" s="75"/>
      <c r="T104" s="82"/>
      <c r="U104" s="82"/>
      <c r="V104" s="75">
        <v>65</v>
      </c>
      <c r="W104" s="75">
        <v>3200</v>
      </c>
      <c r="X104" s="83">
        <v>1.2E-2</v>
      </c>
      <c r="Y104" s="136"/>
    </row>
    <row r="105" spans="1:25" ht="15" customHeight="1">
      <c r="A105" s="128">
        <v>1</v>
      </c>
      <c r="B105" s="128" t="s">
        <v>86</v>
      </c>
      <c r="C105" s="140" t="s">
        <v>87</v>
      </c>
      <c r="D105" s="93" t="s">
        <v>23</v>
      </c>
      <c r="E105" s="128">
        <v>71</v>
      </c>
      <c r="F105" s="99">
        <v>92</v>
      </c>
      <c r="G105" s="75"/>
      <c r="H105" s="129"/>
      <c r="I105" s="129"/>
      <c r="J105" s="129">
        <v>144</v>
      </c>
      <c r="K105" s="129">
        <f t="shared" si="23"/>
        <v>144</v>
      </c>
      <c r="L105" s="38"/>
      <c r="M105" s="38"/>
      <c r="N105" s="38">
        <f t="shared" si="24"/>
        <v>144</v>
      </c>
      <c r="O105" s="38">
        <f t="shared" si="24"/>
        <v>144</v>
      </c>
      <c r="P105" s="116">
        <f t="shared" si="21"/>
        <v>6.6600000000000001E-3</v>
      </c>
      <c r="Q105" s="116">
        <f t="shared" si="22"/>
        <v>1.4399999999999999E-3</v>
      </c>
      <c r="R105" s="138" t="s">
        <v>59</v>
      </c>
      <c r="S105" s="128"/>
      <c r="T105" s="139"/>
      <c r="U105" s="139"/>
      <c r="V105" s="128">
        <v>18.5</v>
      </c>
      <c r="W105" s="128">
        <v>400</v>
      </c>
      <c r="X105" s="135">
        <v>0.01</v>
      </c>
      <c r="Y105" s="140"/>
    </row>
    <row r="106" spans="1:25" ht="15" customHeight="1">
      <c r="A106" s="128">
        <v>2</v>
      </c>
      <c r="B106" s="128" t="s">
        <v>86</v>
      </c>
      <c r="C106" s="140" t="s">
        <v>87</v>
      </c>
      <c r="D106" s="93" t="s">
        <v>23</v>
      </c>
      <c r="E106" s="128">
        <v>4</v>
      </c>
      <c r="F106" s="161" t="s">
        <v>78</v>
      </c>
      <c r="G106" s="75"/>
      <c r="H106" s="129"/>
      <c r="I106" s="129"/>
      <c r="J106" s="129">
        <v>80</v>
      </c>
      <c r="K106" s="129">
        <f t="shared" si="23"/>
        <v>80</v>
      </c>
      <c r="L106" s="38"/>
      <c r="M106" s="38"/>
      <c r="N106" s="38">
        <f t="shared" si="24"/>
        <v>80</v>
      </c>
      <c r="O106" s="38">
        <f t="shared" si="24"/>
        <v>80</v>
      </c>
      <c r="P106" s="116">
        <f t="shared" si="21"/>
        <v>3.7000000000000002E-3</v>
      </c>
      <c r="Q106" s="116">
        <f t="shared" si="22"/>
        <v>8.0000000000000004E-4</v>
      </c>
      <c r="R106" s="138" t="s">
        <v>59</v>
      </c>
      <c r="S106" s="128"/>
      <c r="T106" s="139"/>
      <c r="U106" s="139"/>
      <c r="V106" s="128">
        <v>18.5</v>
      </c>
      <c r="W106" s="128">
        <v>400</v>
      </c>
      <c r="X106" s="135">
        <v>0.01</v>
      </c>
      <c r="Y106" s="140"/>
    </row>
    <row r="107" spans="1:25" s="84" customFormat="1" ht="15" customHeight="1">
      <c r="A107" s="75"/>
      <c r="B107" s="136"/>
      <c r="C107" s="82" t="s">
        <v>24</v>
      </c>
      <c r="D107" s="36" t="s">
        <v>23</v>
      </c>
      <c r="E107" s="75"/>
      <c r="F107" s="75"/>
      <c r="G107" s="75"/>
      <c r="H107" s="87"/>
      <c r="I107" s="87"/>
      <c r="J107" s="87">
        <f>SUM(J105:J106)</f>
        <v>224</v>
      </c>
      <c r="K107" s="129">
        <f t="shared" si="23"/>
        <v>224</v>
      </c>
      <c r="L107" s="46"/>
      <c r="M107" s="46"/>
      <c r="N107" s="38">
        <f t="shared" si="24"/>
        <v>224</v>
      </c>
      <c r="O107" s="38">
        <f t="shared" si="24"/>
        <v>224</v>
      </c>
      <c r="P107" s="115">
        <f t="shared" si="21"/>
        <v>1.0360000000000001E-2</v>
      </c>
      <c r="Q107" s="115">
        <f t="shared" si="22"/>
        <v>2.2400000000000002E-3</v>
      </c>
      <c r="R107" s="141"/>
      <c r="S107" s="75"/>
      <c r="T107" s="82"/>
      <c r="U107" s="82"/>
      <c r="V107" s="75">
        <v>18.5</v>
      </c>
      <c r="W107" s="75">
        <v>400</v>
      </c>
      <c r="X107" s="83">
        <v>0.01</v>
      </c>
      <c r="Y107" s="136"/>
    </row>
    <row r="108" spans="1:25" ht="15" customHeight="1">
      <c r="A108" s="128">
        <v>1</v>
      </c>
      <c r="B108" s="128" t="s">
        <v>88</v>
      </c>
      <c r="C108" s="140" t="s">
        <v>89</v>
      </c>
      <c r="D108" s="93" t="s">
        <v>23</v>
      </c>
      <c r="E108" s="161" t="s">
        <v>90</v>
      </c>
      <c r="F108" s="128">
        <v>90</v>
      </c>
      <c r="G108" s="75"/>
      <c r="H108" s="129"/>
      <c r="I108" s="129"/>
      <c r="J108" s="129">
        <v>7</v>
      </c>
      <c r="K108" s="129">
        <f t="shared" si="23"/>
        <v>7</v>
      </c>
      <c r="L108" s="38"/>
      <c r="M108" s="38"/>
      <c r="N108" s="38">
        <f t="shared" si="24"/>
        <v>7</v>
      </c>
      <c r="O108" s="38">
        <f t="shared" si="24"/>
        <v>7</v>
      </c>
      <c r="P108" s="116">
        <f t="shared" si="21"/>
        <v>1.75E-3</v>
      </c>
      <c r="Q108" s="116">
        <f t="shared" si="22"/>
        <v>8.3999999999999993E-4</v>
      </c>
      <c r="R108" s="138" t="s">
        <v>65</v>
      </c>
      <c r="S108" s="128"/>
      <c r="T108" s="139"/>
      <c r="U108" s="139"/>
      <c r="V108" s="128">
        <v>36</v>
      </c>
      <c r="W108" s="128">
        <v>144</v>
      </c>
      <c r="X108" s="135">
        <v>0.12</v>
      </c>
      <c r="Y108" s="140"/>
    </row>
    <row r="109" spans="1:25" ht="15" customHeight="1">
      <c r="A109" s="128">
        <v>2</v>
      </c>
      <c r="B109" s="128" t="s">
        <v>88</v>
      </c>
      <c r="C109" s="140" t="s">
        <v>89</v>
      </c>
      <c r="D109" s="93" t="s">
        <v>23</v>
      </c>
      <c r="E109" s="161" t="s">
        <v>43</v>
      </c>
      <c r="F109" s="128">
        <v>90</v>
      </c>
      <c r="G109" s="75"/>
      <c r="H109" s="129"/>
      <c r="I109" s="129"/>
      <c r="J109" s="129">
        <v>44</v>
      </c>
      <c r="K109" s="129">
        <f t="shared" si="23"/>
        <v>44</v>
      </c>
      <c r="L109" s="38"/>
      <c r="M109" s="38"/>
      <c r="N109" s="38">
        <f t="shared" si="24"/>
        <v>44</v>
      </c>
      <c r="O109" s="38">
        <f t="shared" si="24"/>
        <v>44</v>
      </c>
      <c r="P109" s="116">
        <f t="shared" si="21"/>
        <v>1.1000000000000001E-2</v>
      </c>
      <c r="Q109" s="116">
        <f t="shared" si="22"/>
        <v>5.2799999999999991E-3</v>
      </c>
      <c r="R109" s="138" t="s">
        <v>65</v>
      </c>
      <c r="S109" s="128"/>
      <c r="T109" s="139"/>
      <c r="U109" s="139"/>
      <c r="V109" s="128">
        <v>36</v>
      </c>
      <c r="W109" s="128">
        <v>144</v>
      </c>
      <c r="X109" s="135">
        <v>0.12</v>
      </c>
      <c r="Y109" s="140"/>
    </row>
    <row r="110" spans="1:25" ht="15" customHeight="1">
      <c r="A110" s="128">
        <v>3</v>
      </c>
      <c r="B110" s="128" t="s">
        <v>88</v>
      </c>
      <c r="C110" s="140" t="s">
        <v>89</v>
      </c>
      <c r="D110" s="93" t="s">
        <v>23</v>
      </c>
      <c r="E110" s="161" t="s">
        <v>91</v>
      </c>
      <c r="F110" s="128">
        <v>93</v>
      </c>
      <c r="G110" s="75"/>
      <c r="H110" s="129"/>
      <c r="I110" s="129"/>
      <c r="J110" s="129">
        <v>27</v>
      </c>
      <c r="K110" s="129">
        <f t="shared" si="23"/>
        <v>27</v>
      </c>
      <c r="L110" s="38"/>
      <c r="M110" s="38"/>
      <c r="N110" s="38">
        <f t="shared" si="24"/>
        <v>27</v>
      </c>
      <c r="O110" s="38">
        <f t="shared" si="24"/>
        <v>27</v>
      </c>
      <c r="P110" s="116">
        <f t="shared" si="21"/>
        <v>6.7499999999999999E-3</v>
      </c>
      <c r="Q110" s="116">
        <f t="shared" si="22"/>
        <v>3.2399999999999998E-3</v>
      </c>
      <c r="R110" s="138" t="s">
        <v>65</v>
      </c>
      <c r="S110" s="128"/>
      <c r="T110" s="139"/>
      <c r="U110" s="139"/>
      <c r="V110" s="128">
        <v>36</v>
      </c>
      <c r="W110" s="128">
        <v>144</v>
      </c>
      <c r="X110" s="135">
        <v>0.12</v>
      </c>
      <c r="Y110" s="140"/>
    </row>
    <row r="111" spans="1:25" ht="15" customHeight="1">
      <c r="A111" s="128">
        <v>4</v>
      </c>
      <c r="B111" s="128" t="s">
        <v>88</v>
      </c>
      <c r="C111" s="140" t="s">
        <v>89</v>
      </c>
      <c r="D111" s="93" t="s">
        <v>23</v>
      </c>
      <c r="E111" s="161" t="s">
        <v>92</v>
      </c>
      <c r="F111" s="99">
        <v>93</v>
      </c>
      <c r="G111" s="75"/>
      <c r="H111" s="129"/>
      <c r="I111" s="129"/>
      <c r="J111" s="129">
        <v>23</v>
      </c>
      <c r="K111" s="129">
        <f t="shared" si="23"/>
        <v>23</v>
      </c>
      <c r="L111" s="38"/>
      <c r="M111" s="38"/>
      <c r="N111" s="38">
        <f t="shared" si="24"/>
        <v>23</v>
      </c>
      <c r="O111" s="38">
        <f t="shared" si="24"/>
        <v>23</v>
      </c>
      <c r="P111" s="116">
        <f t="shared" si="21"/>
        <v>5.7499999999999999E-3</v>
      </c>
      <c r="Q111" s="116">
        <f t="shared" si="22"/>
        <v>2.7599999999999999E-3</v>
      </c>
      <c r="R111" s="138" t="s">
        <v>65</v>
      </c>
      <c r="S111" s="128"/>
      <c r="T111" s="139"/>
      <c r="U111" s="139"/>
      <c r="V111" s="128">
        <v>36</v>
      </c>
      <c r="W111" s="128">
        <v>144</v>
      </c>
      <c r="X111" s="135">
        <v>0.12</v>
      </c>
      <c r="Y111" s="140"/>
    </row>
    <row r="112" spans="1:25" ht="15" customHeight="1">
      <c r="A112" s="128">
        <v>5</v>
      </c>
      <c r="B112" s="128" t="s">
        <v>88</v>
      </c>
      <c r="C112" s="140" t="s">
        <v>89</v>
      </c>
      <c r="D112" s="93" t="s">
        <v>23</v>
      </c>
      <c r="E112" s="161" t="s">
        <v>41</v>
      </c>
      <c r="F112" s="99">
        <v>93</v>
      </c>
      <c r="G112" s="75"/>
      <c r="H112" s="129"/>
      <c r="I112" s="129"/>
      <c r="J112" s="129">
        <v>72</v>
      </c>
      <c r="K112" s="129">
        <f t="shared" si="23"/>
        <v>72</v>
      </c>
      <c r="L112" s="38"/>
      <c r="M112" s="38"/>
      <c r="N112" s="38">
        <f t="shared" si="24"/>
        <v>72</v>
      </c>
      <c r="O112" s="38">
        <f t="shared" si="24"/>
        <v>72</v>
      </c>
      <c r="P112" s="116">
        <f t="shared" si="21"/>
        <v>1.8000000000000002E-2</v>
      </c>
      <c r="Q112" s="116">
        <f t="shared" si="22"/>
        <v>8.6400000000000001E-3</v>
      </c>
      <c r="R112" s="138" t="s">
        <v>65</v>
      </c>
      <c r="S112" s="128"/>
      <c r="T112" s="139"/>
      <c r="U112" s="139"/>
      <c r="V112" s="128">
        <v>36</v>
      </c>
      <c r="W112" s="128">
        <v>144</v>
      </c>
      <c r="X112" s="135">
        <v>0.12</v>
      </c>
      <c r="Y112" s="140"/>
    </row>
    <row r="113" spans="1:25" ht="15" customHeight="1">
      <c r="A113" s="128">
        <v>6</v>
      </c>
      <c r="B113" s="128" t="s">
        <v>88</v>
      </c>
      <c r="C113" s="140" t="s">
        <v>89</v>
      </c>
      <c r="D113" s="93" t="s">
        <v>23</v>
      </c>
      <c r="E113" s="161" t="s">
        <v>93</v>
      </c>
      <c r="F113" s="99">
        <v>99</v>
      </c>
      <c r="G113" s="75"/>
      <c r="H113" s="129"/>
      <c r="I113" s="129"/>
      <c r="J113" s="129">
        <v>110</v>
      </c>
      <c r="K113" s="129">
        <f t="shared" si="23"/>
        <v>110</v>
      </c>
      <c r="L113" s="38"/>
      <c r="M113" s="38"/>
      <c r="N113" s="38">
        <f t="shared" si="24"/>
        <v>110</v>
      </c>
      <c r="O113" s="38">
        <f t="shared" si="24"/>
        <v>110</v>
      </c>
      <c r="P113" s="116">
        <f t="shared" si="21"/>
        <v>2.75E-2</v>
      </c>
      <c r="Q113" s="116">
        <f t="shared" si="22"/>
        <v>1.32E-2</v>
      </c>
      <c r="R113" s="138" t="s">
        <v>65</v>
      </c>
      <c r="S113" s="128"/>
      <c r="T113" s="139"/>
      <c r="U113" s="139"/>
      <c r="V113" s="128">
        <v>36</v>
      </c>
      <c r="W113" s="128">
        <v>144</v>
      </c>
      <c r="X113" s="135">
        <v>0.12</v>
      </c>
      <c r="Y113" s="140"/>
    </row>
    <row r="114" spans="1:25" ht="15" customHeight="1">
      <c r="A114" s="128">
        <v>7</v>
      </c>
      <c r="B114" s="128" t="s">
        <v>88</v>
      </c>
      <c r="C114" s="140" t="s">
        <v>89</v>
      </c>
      <c r="D114" s="93" t="s">
        <v>23</v>
      </c>
      <c r="E114" s="161" t="s">
        <v>91</v>
      </c>
      <c r="F114" s="161" t="s">
        <v>94</v>
      </c>
      <c r="G114" s="75"/>
      <c r="H114" s="129"/>
      <c r="I114" s="129"/>
      <c r="J114" s="129">
        <v>13</v>
      </c>
      <c r="K114" s="129">
        <f t="shared" si="23"/>
        <v>13</v>
      </c>
      <c r="L114" s="38"/>
      <c r="M114" s="38"/>
      <c r="N114" s="38">
        <f t="shared" si="24"/>
        <v>13</v>
      </c>
      <c r="O114" s="38">
        <f t="shared" si="24"/>
        <v>13</v>
      </c>
      <c r="P114" s="116">
        <f t="shared" si="21"/>
        <v>3.2500000000000003E-3</v>
      </c>
      <c r="Q114" s="116">
        <f t="shared" si="22"/>
        <v>1.56E-3</v>
      </c>
      <c r="R114" s="138" t="s">
        <v>65</v>
      </c>
      <c r="S114" s="128"/>
      <c r="T114" s="139"/>
      <c r="U114" s="139"/>
      <c r="V114" s="128">
        <v>36</v>
      </c>
      <c r="W114" s="128">
        <v>144</v>
      </c>
      <c r="X114" s="135">
        <v>0.12</v>
      </c>
      <c r="Y114" s="140"/>
    </row>
    <row r="115" spans="1:25" ht="15" customHeight="1">
      <c r="A115" s="128">
        <v>8</v>
      </c>
      <c r="B115" s="128" t="s">
        <v>88</v>
      </c>
      <c r="C115" s="140" t="s">
        <v>89</v>
      </c>
      <c r="D115" s="93" t="s">
        <v>23</v>
      </c>
      <c r="E115" s="161" t="s">
        <v>40</v>
      </c>
      <c r="F115" s="161" t="s">
        <v>95</v>
      </c>
      <c r="G115" s="75"/>
      <c r="H115" s="129"/>
      <c r="I115" s="129"/>
      <c r="J115" s="129">
        <v>15</v>
      </c>
      <c r="K115" s="129">
        <f t="shared" si="23"/>
        <v>15</v>
      </c>
      <c r="L115" s="38"/>
      <c r="M115" s="38"/>
      <c r="N115" s="38">
        <f t="shared" si="24"/>
        <v>15</v>
      </c>
      <c r="O115" s="38">
        <f t="shared" si="24"/>
        <v>15</v>
      </c>
      <c r="P115" s="116">
        <f t="shared" si="21"/>
        <v>3.7500000000000003E-3</v>
      </c>
      <c r="Q115" s="116">
        <f t="shared" si="22"/>
        <v>1.7999999999999997E-3</v>
      </c>
      <c r="R115" s="138" t="s">
        <v>65</v>
      </c>
      <c r="S115" s="128"/>
      <c r="T115" s="139"/>
      <c r="U115" s="139"/>
      <c r="V115" s="128">
        <v>36</v>
      </c>
      <c r="W115" s="128">
        <v>144</v>
      </c>
      <c r="X115" s="135">
        <v>0.12</v>
      </c>
      <c r="Y115" s="140"/>
    </row>
    <row r="116" spans="1:25" ht="15" customHeight="1">
      <c r="A116" s="128">
        <v>9</v>
      </c>
      <c r="B116" s="128" t="s">
        <v>88</v>
      </c>
      <c r="C116" s="140" t="s">
        <v>89</v>
      </c>
      <c r="D116" s="93" t="s">
        <v>23</v>
      </c>
      <c r="E116" s="161" t="s">
        <v>43</v>
      </c>
      <c r="F116" s="161" t="s">
        <v>83</v>
      </c>
      <c r="G116" s="75"/>
      <c r="H116" s="129"/>
      <c r="I116" s="129"/>
      <c r="J116" s="129">
        <v>4</v>
      </c>
      <c r="K116" s="129">
        <f t="shared" si="23"/>
        <v>4</v>
      </c>
      <c r="L116" s="38"/>
      <c r="M116" s="38"/>
      <c r="N116" s="38">
        <f t="shared" si="24"/>
        <v>4</v>
      </c>
      <c r="O116" s="38">
        <f t="shared" si="24"/>
        <v>4</v>
      </c>
      <c r="P116" s="116">
        <f t="shared" si="21"/>
        <v>1E-3</v>
      </c>
      <c r="Q116" s="116">
        <f t="shared" si="22"/>
        <v>4.7999999999999996E-4</v>
      </c>
      <c r="R116" s="138" t="s">
        <v>65</v>
      </c>
      <c r="S116" s="128"/>
      <c r="T116" s="139"/>
      <c r="U116" s="139"/>
      <c r="V116" s="128">
        <v>36</v>
      </c>
      <c r="W116" s="128">
        <v>144</v>
      </c>
      <c r="X116" s="135">
        <v>0.12</v>
      </c>
      <c r="Y116" s="140"/>
    </row>
    <row r="117" spans="1:25" s="84" customFormat="1" ht="15" customHeight="1">
      <c r="A117" s="75"/>
      <c r="B117" s="136"/>
      <c r="C117" s="82" t="s">
        <v>24</v>
      </c>
      <c r="D117" s="36" t="s">
        <v>23</v>
      </c>
      <c r="E117" s="75"/>
      <c r="F117" s="75"/>
      <c r="G117" s="75"/>
      <c r="H117" s="87"/>
      <c r="I117" s="87"/>
      <c r="J117" s="87">
        <f>SUM(J108:J116)</f>
        <v>315</v>
      </c>
      <c r="K117" s="129">
        <f t="shared" si="23"/>
        <v>315</v>
      </c>
      <c r="L117" s="46"/>
      <c r="M117" s="46"/>
      <c r="N117" s="38">
        <f t="shared" si="24"/>
        <v>315</v>
      </c>
      <c r="O117" s="38">
        <f t="shared" si="24"/>
        <v>315</v>
      </c>
      <c r="P117" s="115">
        <f t="shared" si="21"/>
        <v>7.8750000000000001E-2</v>
      </c>
      <c r="Q117" s="115">
        <f t="shared" si="22"/>
        <v>3.78E-2</v>
      </c>
      <c r="R117" s="141"/>
      <c r="S117" s="75"/>
      <c r="T117" s="82"/>
      <c r="U117" s="82"/>
      <c r="V117" s="75">
        <v>36</v>
      </c>
      <c r="W117" s="75">
        <v>144</v>
      </c>
      <c r="X117" s="83">
        <v>0.12</v>
      </c>
      <c r="Y117" s="136"/>
    </row>
    <row r="118" spans="1:25" ht="15" customHeight="1">
      <c r="A118" s="128">
        <v>1</v>
      </c>
      <c r="B118" s="136"/>
      <c r="C118" s="140" t="s">
        <v>96</v>
      </c>
      <c r="D118" s="93" t="s">
        <v>23</v>
      </c>
      <c r="E118" s="161" t="s">
        <v>92</v>
      </c>
      <c r="F118" s="161" t="s">
        <v>97</v>
      </c>
      <c r="G118" s="75"/>
      <c r="H118" s="129"/>
      <c r="I118" s="129"/>
      <c r="J118" s="129">
        <v>9</v>
      </c>
      <c r="K118" s="129">
        <f t="shared" si="23"/>
        <v>9</v>
      </c>
      <c r="L118" s="38"/>
      <c r="M118" s="38"/>
      <c r="N118" s="38">
        <f t="shared" si="24"/>
        <v>9</v>
      </c>
      <c r="O118" s="38">
        <f t="shared" si="24"/>
        <v>9</v>
      </c>
      <c r="P118" s="116">
        <f t="shared" si="21"/>
        <v>5.4999999999999997E-3</v>
      </c>
      <c r="Q118" s="116">
        <f t="shared" si="22"/>
        <v>4.1400000000000005E-3</v>
      </c>
      <c r="R118" s="138" t="s">
        <v>65</v>
      </c>
      <c r="S118" s="128"/>
      <c r="T118" s="139"/>
      <c r="U118" s="139"/>
      <c r="V118" s="128">
        <v>33</v>
      </c>
      <c r="W118" s="128">
        <v>54</v>
      </c>
      <c r="X118" s="135">
        <v>0.46</v>
      </c>
      <c r="Y118" s="140"/>
    </row>
    <row r="119" spans="1:25" s="84" customFormat="1" ht="15" customHeight="1">
      <c r="A119" s="75"/>
      <c r="B119" s="136"/>
      <c r="C119" s="82" t="s">
        <v>24</v>
      </c>
      <c r="D119" s="36" t="s">
        <v>23</v>
      </c>
      <c r="E119" s="75"/>
      <c r="F119" s="75"/>
      <c r="G119" s="75"/>
      <c r="H119" s="87"/>
      <c r="I119" s="87"/>
      <c r="J119" s="87">
        <f>SUM(J118)</f>
        <v>9</v>
      </c>
      <c r="K119" s="129">
        <f t="shared" si="23"/>
        <v>9</v>
      </c>
      <c r="L119" s="46"/>
      <c r="M119" s="46"/>
      <c r="N119" s="38">
        <f t="shared" si="24"/>
        <v>9</v>
      </c>
      <c r="O119" s="38">
        <f t="shared" si="24"/>
        <v>9</v>
      </c>
      <c r="P119" s="115">
        <f t="shared" si="21"/>
        <v>5.4999999999999997E-3</v>
      </c>
      <c r="Q119" s="115">
        <f t="shared" si="22"/>
        <v>4.1400000000000005E-3</v>
      </c>
      <c r="R119" s="141"/>
      <c r="S119" s="75"/>
      <c r="T119" s="82"/>
      <c r="U119" s="82"/>
      <c r="V119" s="75">
        <v>33</v>
      </c>
      <c r="W119" s="75">
        <v>54</v>
      </c>
      <c r="X119" s="83">
        <v>0.46</v>
      </c>
      <c r="Y119" s="136"/>
    </row>
    <row r="120" spans="1:25" ht="15" customHeight="1">
      <c r="A120" s="128">
        <v>1</v>
      </c>
      <c r="B120" s="136"/>
      <c r="C120" s="140" t="s">
        <v>98</v>
      </c>
      <c r="D120" s="93" t="s">
        <v>23</v>
      </c>
      <c r="E120" s="161" t="s">
        <v>99</v>
      </c>
      <c r="F120" s="99">
        <v>90</v>
      </c>
      <c r="G120" s="75"/>
      <c r="H120" s="129"/>
      <c r="I120" s="129"/>
      <c r="J120" s="129">
        <v>37</v>
      </c>
      <c r="K120" s="129">
        <f t="shared" si="23"/>
        <v>37</v>
      </c>
      <c r="L120" s="38"/>
      <c r="M120" s="38"/>
      <c r="N120" s="38">
        <f t="shared" si="24"/>
        <v>37</v>
      </c>
      <c r="O120" s="38">
        <f t="shared" si="24"/>
        <v>37</v>
      </c>
      <c r="P120" s="116">
        <f t="shared" si="21"/>
        <v>1.6444444444444442E-2</v>
      </c>
      <c r="Q120" s="116">
        <f t="shared" si="22"/>
        <v>6.4749999999999999E-3</v>
      </c>
      <c r="R120" s="138" t="s">
        <v>65</v>
      </c>
      <c r="S120" s="128"/>
      <c r="T120" s="139"/>
      <c r="U120" s="139"/>
      <c r="V120" s="128">
        <v>32</v>
      </c>
      <c r="W120" s="128">
        <v>72</v>
      </c>
      <c r="X120" s="135">
        <v>0.17499999999999999</v>
      </c>
      <c r="Y120" s="140"/>
    </row>
    <row r="121" spans="1:25" ht="15" customHeight="1">
      <c r="A121" s="128">
        <v>2</v>
      </c>
      <c r="B121" s="136"/>
      <c r="C121" s="140" t="s">
        <v>98</v>
      </c>
      <c r="D121" s="93" t="s">
        <v>23</v>
      </c>
      <c r="E121" s="161" t="s">
        <v>100</v>
      </c>
      <c r="F121" s="161" t="s">
        <v>68</v>
      </c>
      <c r="G121" s="75"/>
      <c r="H121" s="129"/>
      <c r="I121" s="129"/>
      <c r="J121" s="129">
        <v>4</v>
      </c>
      <c r="K121" s="129">
        <f t="shared" si="23"/>
        <v>4</v>
      </c>
      <c r="L121" s="38"/>
      <c r="M121" s="38"/>
      <c r="N121" s="38">
        <f t="shared" si="24"/>
        <v>4</v>
      </c>
      <c r="O121" s="38">
        <f t="shared" si="24"/>
        <v>4</v>
      </c>
      <c r="P121" s="116">
        <f t="shared" si="21"/>
        <v>1.7777777777777779E-3</v>
      </c>
      <c r="Q121" s="116">
        <f t="shared" si="22"/>
        <v>6.9999999999999999E-4</v>
      </c>
      <c r="R121" s="138" t="s">
        <v>65</v>
      </c>
      <c r="S121" s="128"/>
      <c r="T121" s="139"/>
      <c r="U121" s="139"/>
      <c r="V121" s="128">
        <v>32</v>
      </c>
      <c r="W121" s="128">
        <v>72</v>
      </c>
      <c r="X121" s="135">
        <v>0.17499999999999999</v>
      </c>
      <c r="Y121" s="140"/>
    </row>
    <row r="122" spans="1:25" ht="15" customHeight="1">
      <c r="A122" s="128">
        <v>3</v>
      </c>
      <c r="B122" s="136"/>
      <c r="C122" s="140" t="s">
        <v>101</v>
      </c>
      <c r="D122" s="93" t="s">
        <v>23</v>
      </c>
      <c r="E122" s="161" t="s">
        <v>40</v>
      </c>
      <c r="F122" s="161" t="s">
        <v>80</v>
      </c>
      <c r="G122" s="75"/>
      <c r="H122" s="129"/>
      <c r="I122" s="129"/>
      <c r="J122" s="129">
        <v>3</v>
      </c>
      <c r="K122" s="129">
        <f t="shared" si="23"/>
        <v>3</v>
      </c>
      <c r="L122" s="38"/>
      <c r="M122" s="38"/>
      <c r="N122" s="38">
        <f t="shared" si="24"/>
        <v>3</v>
      </c>
      <c r="O122" s="38">
        <f t="shared" si="24"/>
        <v>3</v>
      </c>
      <c r="P122" s="116">
        <f t="shared" si="21"/>
        <v>1.3333333333333333E-3</v>
      </c>
      <c r="Q122" s="116">
        <f t="shared" si="22"/>
        <v>5.2499999999999986E-4</v>
      </c>
      <c r="R122" s="138" t="s">
        <v>65</v>
      </c>
      <c r="S122" s="128"/>
      <c r="T122" s="139"/>
      <c r="U122" s="139"/>
      <c r="V122" s="128">
        <v>32</v>
      </c>
      <c r="W122" s="128">
        <v>72</v>
      </c>
      <c r="X122" s="135">
        <v>0.17499999999999999</v>
      </c>
      <c r="Y122" s="140"/>
    </row>
    <row r="123" spans="1:25" ht="15" customHeight="1">
      <c r="A123" s="128">
        <v>4</v>
      </c>
      <c r="B123" s="136"/>
      <c r="C123" s="140" t="s">
        <v>101</v>
      </c>
      <c r="D123" s="93" t="s">
        <v>23</v>
      </c>
      <c r="E123" s="161" t="s">
        <v>102</v>
      </c>
      <c r="F123" s="161" t="s">
        <v>82</v>
      </c>
      <c r="G123" s="75"/>
      <c r="H123" s="129"/>
      <c r="I123" s="129"/>
      <c r="J123" s="129">
        <v>1</v>
      </c>
      <c r="K123" s="129">
        <f t="shared" si="23"/>
        <v>1</v>
      </c>
      <c r="L123" s="38"/>
      <c r="M123" s="38"/>
      <c r="N123" s="38">
        <f t="shared" si="24"/>
        <v>1</v>
      </c>
      <c r="O123" s="38">
        <f t="shared" si="24"/>
        <v>1</v>
      </c>
      <c r="P123" s="116">
        <f t="shared" si="21"/>
        <v>4.4444444444444447E-4</v>
      </c>
      <c r="Q123" s="116">
        <f t="shared" si="22"/>
        <v>1.75E-4</v>
      </c>
      <c r="R123" s="138" t="s">
        <v>65</v>
      </c>
      <c r="S123" s="128"/>
      <c r="T123" s="139"/>
      <c r="U123" s="139"/>
      <c r="V123" s="128">
        <v>32</v>
      </c>
      <c r="W123" s="128">
        <v>72</v>
      </c>
      <c r="X123" s="135">
        <v>0.17499999999999999</v>
      </c>
      <c r="Y123" s="140"/>
    </row>
    <row r="124" spans="1:25" s="84" customFormat="1" ht="15" customHeight="1">
      <c r="A124" s="75"/>
      <c r="B124" s="136"/>
      <c r="C124" s="82" t="s">
        <v>24</v>
      </c>
      <c r="D124" s="36" t="s">
        <v>23</v>
      </c>
      <c r="E124" s="75"/>
      <c r="F124" s="75"/>
      <c r="G124" s="75"/>
      <c r="H124" s="87"/>
      <c r="I124" s="87"/>
      <c r="J124" s="87">
        <f>SUM(J120:J123)</f>
        <v>45</v>
      </c>
      <c r="K124" s="129">
        <f t="shared" si="23"/>
        <v>45</v>
      </c>
      <c r="L124" s="46"/>
      <c r="M124" s="46"/>
      <c r="N124" s="38">
        <f t="shared" si="24"/>
        <v>45</v>
      </c>
      <c r="O124" s="38">
        <f t="shared" si="24"/>
        <v>45</v>
      </c>
      <c r="P124" s="115">
        <f t="shared" si="21"/>
        <v>0.02</v>
      </c>
      <c r="Q124" s="115">
        <f t="shared" si="22"/>
        <v>7.8749999999999983E-3</v>
      </c>
      <c r="R124" s="141"/>
      <c r="S124" s="75"/>
      <c r="T124" s="82"/>
      <c r="U124" s="82"/>
      <c r="V124" s="75">
        <v>32</v>
      </c>
      <c r="W124" s="75">
        <v>72</v>
      </c>
      <c r="X124" s="83">
        <v>0.17499999999999999</v>
      </c>
      <c r="Y124" s="136"/>
    </row>
    <row r="125" spans="1:25" ht="15" customHeight="1">
      <c r="A125" s="128">
        <v>1</v>
      </c>
      <c r="B125" s="128" t="s">
        <v>103</v>
      </c>
      <c r="C125" s="140" t="s">
        <v>104</v>
      </c>
      <c r="D125" s="93" t="s">
        <v>23</v>
      </c>
      <c r="E125" s="161" t="s">
        <v>90</v>
      </c>
      <c r="F125" s="99">
        <v>88</v>
      </c>
      <c r="G125" s="75"/>
      <c r="H125" s="129"/>
      <c r="I125" s="129"/>
      <c r="J125" s="129">
        <v>1</v>
      </c>
      <c r="K125" s="129">
        <f t="shared" si="23"/>
        <v>1</v>
      </c>
      <c r="L125" s="38"/>
      <c r="M125" s="38"/>
      <c r="N125" s="38">
        <f t="shared" si="24"/>
        <v>1</v>
      </c>
      <c r="O125" s="38">
        <f t="shared" si="24"/>
        <v>1</v>
      </c>
      <c r="P125" s="116">
        <f t="shared" si="21"/>
        <v>1.0333333333333334E-3</v>
      </c>
      <c r="Q125" s="116">
        <f t="shared" si="22"/>
        <v>4.4500000000000003E-4</v>
      </c>
      <c r="R125" s="138" t="s">
        <v>65</v>
      </c>
      <c r="S125" s="128"/>
      <c r="T125" s="139"/>
      <c r="U125" s="139"/>
      <c r="V125" s="128">
        <v>31</v>
      </c>
      <c r="W125" s="128">
        <v>30</v>
      </c>
      <c r="X125" s="135">
        <v>0.44500000000000001</v>
      </c>
      <c r="Y125" s="140"/>
    </row>
    <row r="126" spans="1:25" ht="15" customHeight="1">
      <c r="A126" s="128">
        <v>2</v>
      </c>
      <c r="B126" s="128" t="s">
        <v>103</v>
      </c>
      <c r="C126" s="140" t="s">
        <v>104</v>
      </c>
      <c r="D126" s="93" t="s">
        <v>23</v>
      </c>
      <c r="E126" s="161" t="s">
        <v>105</v>
      </c>
      <c r="F126" s="99">
        <v>90</v>
      </c>
      <c r="G126" s="75"/>
      <c r="H126" s="129"/>
      <c r="I126" s="129"/>
      <c r="J126" s="129">
        <v>2</v>
      </c>
      <c r="K126" s="129">
        <f t="shared" si="23"/>
        <v>2</v>
      </c>
      <c r="L126" s="38"/>
      <c r="M126" s="38"/>
      <c r="N126" s="38">
        <f t="shared" si="24"/>
        <v>2</v>
      </c>
      <c r="O126" s="38">
        <f t="shared" si="24"/>
        <v>2</v>
      </c>
      <c r="P126" s="116">
        <f t="shared" si="21"/>
        <v>2.0666666666666667E-3</v>
      </c>
      <c r="Q126" s="116">
        <f t="shared" si="22"/>
        <v>8.9000000000000006E-4</v>
      </c>
      <c r="R126" s="138" t="s">
        <v>65</v>
      </c>
      <c r="S126" s="128"/>
      <c r="T126" s="139"/>
      <c r="U126" s="139"/>
      <c r="V126" s="128">
        <v>31</v>
      </c>
      <c r="W126" s="128">
        <v>30</v>
      </c>
      <c r="X126" s="135">
        <v>0.44500000000000001</v>
      </c>
      <c r="Y126" s="140"/>
    </row>
    <row r="127" spans="1:25" ht="15" customHeight="1">
      <c r="A127" s="128">
        <v>3</v>
      </c>
      <c r="B127" s="128" t="s">
        <v>103</v>
      </c>
      <c r="C127" s="140" t="s">
        <v>104</v>
      </c>
      <c r="D127" s="93" t="s">
        <v>23</v>
      </c>
      <c r="E127" s="161" t="s">
        <v>106</v>
      </c>
      <c r="F127" s="161" t="s">
        <v>77</v>
      </c>
      <c r="G127" s="75"/>
      <c r="H127" s="129"/>
      <c r="I127" s="129"/>
      <c r="J127" s="129">
        <v>14</v>
      </c>
      <c r="K127" s="129">
        <f t="shared" si="23"/>
        <v>14</v>
      </c>
      <c r="L127" s="38"/>
      <c r="M127" s="38"/>
      <c r="N127" s="38">
        <f t="shared" si="24"/>
        <v>14</v>
      </c>
      <c r="O127" s="38">
        <f t="shared" si="24"/>
        <v>14</v>
      </c>
      <c r="P127" s="116">
        <f t="shared" si="21"/>
        <v>1.4466666666666666E-2</v>
      </c>
      <c r="Q127" s="116">
        <f t="shared" si="22"/>
        <v>6.2300000000000003E-3</v>
      </c>
      <c r="R127" s="138" t="s">
        <v>65</v>
      </c>
      <c r="S127" s="128"/>
      <c r="T127" s="139"/>
      <c r="U127" s="139"/>
      <c r="V127" s="128">
        <v>31</v>
      </c>
      <c r="W127" s="128">
        <v>30</v>
      </c>
      <c r="X127" s="135">
        <v>0.44500000000000001</v>
      </c>
      <c r="Y127" s="140"/>
    </row>
    <row r="128" spans="1:25" ht="15" customHeight="1">
      <c r="A128" s="128">
        <v>4</v>
      </c>
      <c r="B128" s="128" t="s">
        <v>103</v>
      </c>
      <c r="C128" s="140" t="s">
        <v>104</v>
      </c>
      <c r="D128" s="93" t="s">
        <v>23</v>
      </c>
      <c r="E128" s="161" t="s">
        <v>106</v>
      </c>
      <c r="F128" s="161" t="s">
        <v>68</v>
      </c>
      <c r="G128" s="75"/>
      <c r="H128" s="129"/>
      <c r="I128" s="129"/>
      <c r="J128" s="129">
        <v>39</v>
      </c>
      <c r="K128" s="129">
        <f t="shared" si="23"/>
        <v>39</v>
      </c>
      <c r="L128" s="38"/>
      <c r="M128" s="38"/>
      <c r="N128" s="38">
        <f t="shared" si="24"/>
        <v>39</v>
      </c>
      <c r="O128" s="38">
        <f t="shared" si="24"/>
        <v>39</v>
      </c>
      <c r="P128" s="116">
        <f t="shared" si="21"/>
        <v>4.0300000000000002E-2</v>
      </c>
      <c r="Q128" s="116">
        <f t="shared" si="22"/>
        <v>1.7354999999999999E-2</v>
      </c>
      <c r="R128" s="138" t="s">
        <v>65</v>
      </c>
      <c r="S128" s="128"/>
      <c r="T128" s="139"/>
      <c r="U128" s="139"/>
      <c r="V128" s="128">
        <v>31</v>
      </c>
      <c r="W128" s="128">
        <v>30</v>
      </c>
      <c r="X128" s="135">
        <v>0.44500000000000001</v>
      </c>
      <c r="Y128" s="140"/>
    </row>
    <row r="129" spans="1:25" s="84" customFormat="1" ht="15" customHeight="1">
      <c r="A129" s="75"/>
      <c r="B129" s="136"/>
      <c r="C129" s="82" t="s">
        <v>24</v>
      </c>
      <c r="D129" s="36" t="s">
        <v>23</v>
      </c>
      <c r="E129" s="75"/>
      <c r="F129" s="75"/>
      <c r="G129" s="75"/>
      <c r="H129" s="87"/>
      <c r="I129" s="87"/>
      <c r="J129" s="87">
        <f>SUM(J125:J128)</f>
        <v>56</v>
      </c>
      <c r="K129" s="129">
        <f t="shared" si="23"/>
        <v>56</v>
      </c>
      <c r="L129" s="46"/>
      <c r="M129" s="46"/>
      <c r="N129" s="38">
        <f t="shared" si="24"/>
        <v>56</v>
      </c>
      <c r="O129" s="38">
        <f t="shared" si="24"/>
        <v>56</v>
      </c>
      <c r="P129" s="115">
        <f t="shared" si="21"/>
        <v>5.7866666666666663E-2</v>
      </c>
      <c r="Q129" s="115">
        <f t="shared" si="22"/>
        <v>2.4920000000000001E-2</v>
      </c>
      <c r="R129" s="141"/>
      <c r="S129" s="75"/>
      <c r="T129" s="82"/>
      <c r="U129" s="82"/>
      <c r="V129" s="75">
        <v>31</v>
      </c>
      <c r="W129" s="75">
        <v>30</v>
      </c>
      <c r="X129" s="83">
        <v>0.44500000000000001</v>
      </c>
      <c r="Y129" s="136"/>
    </row>
    <row r="130" spans="1:25" ht="15" customHeight="1">
      <c r="A130" s="128">
        <v>1</v>
      </c>
      <c r="B130" s="128" t="s">
        <v>107</v>
      </c>
      <c r="C130" s="140" t="s">
        <v>108</v>
      </c>
      <c r="D130" s="93" t="s">
        <v>23</v>
      </c>
      <c r="E130" s="161" t="s">
        <v>105</v>
      </c>
      <c r="F130" s="99">
        <v>88</v>
      </c>
      <c r="G130" s="75"/>
      <c r="H130" s="129"/>
      <c r="I130" s="129"/>
      <c r="J130" s="129">
        <v>3</v>
      </c>
      <c r="K130" s="129">
        <f t="shared" si="23"/>
        <v>3</v>
      </c>
      <c r="L130" s="38"/>
      <c r="M130" s="38"/>
      <c r="N130" s="38">
        <f t="shared" si="24"/>
        <v>3</v>
      </c>
      <c r="O130" s="38">
        <f t="shared" si="24"/>
        <v>3</v>
      </c>
      <c r="P130" s="116">
        <f t="shared" si="21"/>
        <v>3.0999999999999999E-3</v>
      </c>
      <c r="Q130" s="116">
        <f t="shared" si="22"/>
        <v>1.3649999999999999E-3</v>
      </c>
      <c r="R130" s="138" t="s">
        <v>65</v>
      </c>
      <c r="S130" s="128"/>
      <c r="T130" s="139"/>
      <c r="U130" s="139"/>
      <c r="V130" s="128">
        <v>31</v>
      </c>
      <c r="W130" s="128">
        <v>30</v>
      </c>
      <c r="X130" s="135">
        <v>0.45500000000000002</v>
      </c>
      <c r="Y130" s="140"/>
    </row>
    <row r="131" spans="1:25" ht="15" customHeight="1">
      <c r="A131" s="128">
        <v>2</v>
      </c>
      <c r="B131" s="128" t="s">
        <v>107</v>
      </c>
      <c r="C131" s="140" t="s">
        <v>108</v>
      </c>
      <c r="D131" s="93" t="s">
        <v>23</v>
      </c>
      <c r="E131" s="128">
        <v>3</v>
      </c>
      <c r="F131" s="99">
        <v>88</v>
      </c>
      <c r="G131" s="75"/>
      <c r="H131" s="129"/>
      <c r="I131" s="129"/>
      <c r="J131" s="129">
        <v>10</v>
      </c>
      <c r="K131" s="129">
        <f t="shared" si="23"/>
        <v>10</v>
      </c>
      <c r="L131" s="38"/>
      <c r="M131" s="38"/>
      <c r="N131" s="38">
        <f t="shared" si="24"/>
        <v>10</v>
      </c>
      <c r="O131" s="38">
        <f t="shared" si="24"/>
        <v>10</v>
      </c>
      <c r="P131" s="116">
        <f t="shared" si="21"/>
        <v>1.0333333333333333E-2</v>
      </c>
      <c r="Q131" s="116">
        <f t="shared" si="22"/>
        <v>4.5500000000000002E-3</v>
      </c>
      <c r="R131" s="138" t="s">
        <v>65</v>
      </c>
      <c r="S131" s="128"/>
      <c r="T131" s="139"/>
      <c r="U131" s="139"/>
      <c r="V131" s="128">
        <v>31</v>
      </c>
      <c r="W131" s="128">
        <v>30</v>
      </c>
      <c r="X131" s="135">
        <v>0.45500000000000002</v>
      </c>
      <c r="Y131" s="140"/>
    </row>
    <row r="132" spans="1:25" ht="15" customHeight="1">
      <c r="A132" s="128">
        <v>3</v>
      </c>
      <c r="B132" s="128" t="s">
        <v>107</v>
      </c>
      <c r="C132" s="140" t="s">
        <v>108</v>
      </c>
      <c r="D132" s="93" t="s">
        <v>23</v>
      </c>
      <c r="E132" s="161" t="s">
        <v>109</v>
      </c>
      <c r="F132" s="99">
        <v>88</v>
      </c>
      <c r="G132" s="75"/>
      <c r="H132" s="129"/>
      <c r="I132" s="129"/>
      <c r="J132" s="129">
        <v>20</v>
      </c>
      <c r="K132" s="129">
        <f t="shared" si="23"/>
        <v>20</v>
      </c>
      <c r="L132" s="38"/>
      <c r="M132" s="38"/>
      <c r="N132" s="38">
        <f t="shared" si="24"/>
        <v>20</v>
      </c>
      <c r="O132" s="38">
        <f t="shared" si="24"/>
        <v>20</v>
      </c>
      <c r="P132" s="116">
        <f t="shared" si="21"/>
        <v>2.0666666666666667E-2</v>
      </c>
      <c r="Q132" s="116">
        <f t="shared" si="22"/>
        <v>9.1000000000000004E-3</v>
      </c>
      <c r="R132" s="138" t="s">
        <v>65</v>
      </c>
      <c r="S132" s="128"/>
      <c r="T132" s="139"/>
      <c r="U132" s="139"/>
      <c r="V132" s="128">
        <v>31</v>
      </c>
      <c r="W132" s="128">
        <v>30</v>
      </c>
      <c r="X132" s="135">
        <v>0.45500000000000002</v>
      </c>
      <c r="Y132" s="140"/>
    </row>
    <row r="133" spans="1:25" ht="15" customHeight="1">
      <c r="A133" s="128">
        <v>4</v>
      </c>
      <c r="B133" s="128" t="s">
        <v>107</v>
      </c>
      <c r="C133" s="140" t="s">
        <v>108</v>
      </c>
      <c r="D133" s="93" t="s">
        <v>23</v>
      </c>
      <c r="E133" s="161" t="s">
        <v>40</v>
      </c>
      <c r="F133" s="99">
        <v>89</v>
      </c>
      <c r="G133" s="75"/>
      <c r="H133" s="129"/>
      <c r="I133" s="129"/>
      <c r="J133" s="129">
        <v>8</v>
      </c>
      <c r="K133" s="129">
        <f t="shared" si="23"/>
        <v>8</v>
      </c>
      <c r="L133" s="38"/>
      <c r="M133" s="38"/>
      <c r="N133" s="38">
        <f t="shared" si="24"/>
        <v>8</v>
      </c>
      <c r="O133" s="38">
        <f t="shared" si="24"/>
        <v>8</v>
      </c>
      <c r="P133" s="116">
        <f t="shared" si="21"/>
        <v>8.266666666666667E-3</v>
      </c>
      <c r="Q133" s="116">
        <f t="shared" si="22"/>
        <v>3.64E-3</v>
      </c>
      <c r="R133" s="138" t="s">
        <v>65</v>
      </c>
      <c r="S133" s="128"/>
      <c r="T133" s="139"/>
      <c r="U133" s="139"/>
      <c r="V133" s="128">
        <v>31</v>
      </c>
      <c r="W133" s="128">
        <v>30</v>
      </c>
      <c r="X133" s="135">
        <v>0.45500000000000002</v>
      </c>
      <c r="Y133" s="140"/>
    </row>
    <row r="134" spans="1:25" ht="15" customHeight="1">
      <c r="A134" s="128">
        <v>5</v>
      </c>
      <c r="B134" s="128" t="s">
        <v>107</v>
      </c>
      <c r="C134" s="140" t="s">
        <v>108</v>
      </c>
      <c r="D134" s="93" t="s">
        <v>23</v>
      </c>
      <c r="E134" s="161" t="s">
        <v>110</v>
      </c>
      <c r="F134" s="161" t="s">
        <v>68</v>
      </c>
      <c r="G134" s="75"/>
      <c r="H134" s="129"/>
      <c r="I134" s="129"/>
      <c r="J134" s="129">
        <v>2</v>
      </c>
      <c r="K134" s="129">
        <f t="shared" si="23"/>
        <v>2</v>
      </c>
      <c r="L134" s="38"/>
      <c r="M134" s="38"/>
      <c r="N134" s="38">
        <f t="shared" si="24"/>
        <v>2</v>
      </c>
      <c r="O134" s="38">
        <f t="shared" si="24"/>
        <v>2</v>
      </c>
      <c r="P134" s="116">
        <f t="shared" si="21"/>
        <v>2.0666666666666667E-3</v>
      </c>
      <c r="Q134" s="116">
        <f t="shared" si="22"/>
        <v>9.1E-4</v>
      </c>
      <c r="R134" s="138" t="s">
        <v>65</v>
      </c>
      <c r="S134" s="128"/>
      <c r="T134" s="139"/>
      <c r="U134" s="139"/>
      <c r="V134" s="128">
        <v>31</v>
      </c>
      <c r="W134" s="128">
        <v>30</v>
      </c>
      <c r="X134" s="135">
        <v>0.45500000000000002</v>
      </c>
      <c r="Y134" s="140"/>
    </row>
    <row r="135" spans="1:25" ht="15" customHeight="1">
      <c r="A135" s="128">
        <v>6</v>
      </c>
      <c r="B135" s="128" t="s">
        <v>107</v>
      </c>
      <c r="C135" s="140" t="s">
        <v>108</v>
      </c>
      <c r="D135" s="93" t="s">
        <v>23</v>
      </c>
      <c r="E135" s="161" t="s">
        <v>40</v>
      </c>
      <c r="F135" s="161" t="s">
        <v>68</v>
      </c>
      <c r="G135" s="75"/>
      <c r="H135" s="129"/>
      <c r="I135" s="129"/>
      <c r="J135" s="129">
        <v>30</v>
      </c>
      <c r="K135" s="129">
        <f t="shared" si="23"/>
        <v>30</v>
      </c>
      <c r="L135" s="38"/>
      <c r="M135" s="38"/>
      <c r="N135" s="38">
        <f t="shared" si="24"/>
        <v>30</v>
      </c>
      <c r="O135" s="38">
        <f t="shared" si="24"/>
        <v>30</v>
      </c>
      <c r="P135" s="116">
        <f t="shared" si="21"/>
        <v>3.1000000000000003E-2</v>
      </c>
      <c r="Q135" s="116">
        <f t="shared" si="22"/>
        <v>1.3650000000000001E-2</v>
      </c>
      <c r="R135" s="138" t="s">
        <v>65</v>
      </c>
      <c r="S135" s="128"/>
      <c r="T135" s="139"/>
      <c r="U135" s="139"/>
      <c r="V135" s="128">
        <v>31</v>
      </c>
      <c r="W135" s="128">
        <v>30</v>
      </c>
      <c r="X135" s="135">
        <v>0.45500000000000002</v>
      </c>
      <c r="Y135" s="140"/>
    </row>
    <row r="136" spans="1:25" ht="15" customHeight="1">
      <c r="A136" s="128">
        <v>7</v>
      </c>
      <c r="B136" s="128" t="s">
        <v>107</v>
      </c>
      <c r="C136" s="140" t="s">
        <v>108</v>
      </c>
      <c r="D136" s="93" t="s">
        <v>23</v>
      </c>
      <c r="E136" s="161" t="s">
        <v>111</v>
      </c>
      <c r="F136" s="161" t="s">
        <v>69</v>
      </c>
      <c r="G136" s="75"/>
      <c r="H136" s="129"/>
      <c r="I136" s="129"/>
      <c r="J136" s="129">
        <v>16</v>
      </c>
      <c r="K136" s="129">
        <f t="shared" si="23"/>
        <v>16</v>
      </c>
      <c r="L136" s="38"/>
      <c r="M136" s="38"/>
      <c r="N136" s="38">
        <f t="shared" si="24"/>
        <v>16</v>
      </c>
      <c r="O136" s="38">
        <f t="shared" si="24"/>
        <v>16</v>
      </c>
      <c r="P136" s="116">
        <f t="shared" si="21"/>
        <v>1.6533333333333334E-2</v>
      </c>
      <c r="Q136" s="116">
        <f t="shared" si="22"/>
        <v>7.28E-3</v>
      </c>
      <c r="R136" s="138" t="s">
        <v>65</v>
      </c>
      <c r="S136" s="128"/>
      <c r="T136" s="139"/>
      <c r="U136" s="139"/>
      <c r="V136" s="128">
        <v>31</v>
      </c>
      <c r="W136" s="128">
        <v>30</v>
      </c>
      <c r="X136" s="135">
        <v>0.45500000000000002</v>
      </c>
      <c r="Y136" s="140"/>
    </row>
    <row r="137" spans="1:25" s="84" customFormat="1" ht="15" customHeight="1">
      <c r="A137" s="75"/>
      <c r="B137" s="136"/>
      <c r="C137" s="82" t="s">
        <v>24</v>
      </c>
      <c r="D137" s="36" t="s">
        <v>23</v>
      </c>
      <c r="E137" s="75"/>
      <c r="F137" s="75"/>
      <c r="G137" s="75"/>
      <c r="H137" s="87"/>
      <c r="I137" s="87"/>
      <c r="J137" s="87">
        <f>SUM(J130:J136)</f>
        <v>89</v>
      </c>
      <c r="K137" s="129">
        <f t="shared" si="23"/>
        <v>89</v>
      </c>
      <c r="L137" s="46"/>
      <c r="M137" s="46"/>
      <c r="N137" s="38">
        <f t="shared" si="24"/>
        <v>89</v>
      </c>
      <c r="O137" s="38">
        <f t="shared" si="24"/>
        <v>89</v>
      </c>
      <c r="P137" s="163">
        <f>SUM(P130:P136)</f>
        <v>9.1966666666666669E-2</v>
      </c>
      <c r="Q137" s="163">
        <f>SUM(Q130:Q136)</f>
        <v>4.0495000000000003E-2</v>
      </c>
      <c r="R137" s="141"/>
      <c r="S137" s="75"/>
      <c r="T137" s="82"/>
      <c r="U137" s="82"/>
      <c r="V137" s="75">
        <v>31</v>
      </c>
      <c r="W137" s="75">
        <v>30</v>
      </c>
      <c r="X137" s="83">
        <v>0.45500000000000002</v>
      </c>
      <c r="Y137" s="136"/>
    </row>
    <row r="138" spans="1:25" ht="15" customHeight="1">
      <c r="A138" s="128">
        <v>1</v>
      </c>
      <c r="B138" s="128" t="s">
        <v>112</v>
      </c>
      <c r="C138" s="140" t="s">
        <v>113</v>
      </c>
      <c r="D138" s="93" t="s">
        <v>23</v>
      </c>
      <c r="E138" s="161" t="s">
        <v>100</v>
      </c>
      <c r="F138" s="128">
        <v>89</v>
      </c>
      <c r="G138" s="75"/>
      <c r="H138" s="129"/>
      <c r="I138" s="129"/>
      <c r="J138" s="129">
        <v>36</v>
      </c>
      <c r="K138" s="129">
        <f t="shared" si="23"/>
        <v>36</v>
      </c>
      <c r="L138" s="38"/>
      <c r="M138" s="38"/>
      <c r="N138" s="38">
        <f t="shared" si="24"/>
        <v>36</v>
      </c>
      <c r="O138" s="38">
        <f t="shared" si="24"/>
        <v>36</v>
      </c>
      <c r="P138" s="116">
        <f t="shared" ref="P138:P194" si="25">(O138*V138/1000)/W138</f>
        <v>3.4800000000000005E-2</v>
      </c>
      <c r="Q138" s="116">
        <f t="shared" ref="Q138:Q194" si="26">O138*X138/1000</f>
        <v>1.2959999999999999E-2</v>
      </c>
      <c r="R138" s="138" t="s">
        <v>65</v>
      </c>
      <c r="S138" s="128"/>
      <c r="T138" s="139"/>
      <c r="U138" s="139"/>
      <c r="V138" s="128">
        <v>29</v>
      </c>
      <c r="W138" s="128">
        <v>30</v>
      </c>
      <c r="X138" s="135">
        <v>0.36</v>
      </c>
      <c r="Y138" s="140"/>
    </row>
    <row r="139" spans="1:25" ht="15" customHeight="1">
      <c r="A139" s="128">
        <v>2</v>
      </c>
      <c r="B139" s="128" t="s">
        <v>112</v>
      </c>
      <c r="C139" s="140" t="s">
        <v>113</v>
      </c>
      <c r="D139" s="93" t="s">
        <v>23</v>
      </c>
      <c r="E139" s="161" t="s">
        <v>106</v>
      </c>
      <c r="F139" s="99">
        <v>99</v>
      </c>
      <c r="G139" s="75"/>
      <c r="H139" s="129"/>
      <c r="I139" s="129"/>
      <c r="J139" s="129">
        <v>22</v>
      </c>
      <c r="K139" s="129">
        <f t="shared" si="23"/>
        <v>22</v>
      </c>
      <c r="L139" s="38"/>
      <c r="M139" s="38"/>
      <c r="N139" s="38">
        <f t="shared" si="24"/>
        <v>22</v>
      </c>
      <c r="O139" s="38">
        <f t="shared" si="24"/>
        <v>22</v>
      </c>
      <c r="P139" s="116">
        <f t="shared" si="25"/>
        <v>2.1266666666666666E-2</v>
      </c>
      <c r="Q139" s="116">
        <f t="shared" si="26"/>
        <v>7.92E-3</v>
      </c>
      <c r="R139" s="138" t="s">
        <v>65</v>
      </c>
      <c r="S139" s="128"/>
      <c r="T139" s="139"/>
      <c r="U139" s="139"/>
      <c r="V139" s="128">
        <v>29</v>
      </c>
      <c r="W139" s="128">
        <v>30</v>
      </c>
      <c r="X139" s="135">
        <v>0.36</v>
      </c>
      <c r="Y139" s="140"/>
    </row>
    <row r="140" spans="1:25" ht="15" customHeight="1">
      <c r="A140" s="128">
        <v>3</v>
      </c>
      <c r="B140" s="128" t="s">
        <v>112</v>
      </c>
      <c r="C140" s="140" t="s">
        <v>113</v>
      </c>
      <c r="D140" s="93" t="s">
        <v>23</v>
      </c>
      <c r="E140" s="161" t="s">
        <v>106</v>
      </c>
      <c r="F140" s="161" t="s">
        <v>95</v>
      </c>
      <c r="G140" s="75"/>
      <c r="H140" s="129"/>
      <c r="I140" s="129"/>
      <c r="J140" s="129">
        <v>3</v>
      </c>
      <c r="K140" s="129">
        <f t="shared" si="23"/>
        <v>3</v>
      </c>
      <c r="L140" s="38"/>
      <c r="M140" s="38"/>
      <c r="N140" s="38">
        <f t="shared" si="24"/>
        <v>3</v>
      </c>
      <c r="O140" s="38">
        <f t="shared" si="24"/>
        <v>3</v>
      </c>
      <c r="P140" s="116">
        <f t="shared" si="25"/>
        <v>2.8999999999999998E-3</v>
      </c>
      <c r="Q140" s="116">
        <f t="shared" si="26"/>
        <v>1.08E-3</v>
      </c>
      <c r="R140" s="138" t="s">
        <v>65</v>
      </c>
      <c r="S140" s="128"/>
      <c r="T140" s="139"/>
      <c r="U140" s="139"/>
      <c r="V140" s="128">
        <v>29</v>
      </c>
      <c r="W140" s="128">
        <v>30</v>
      </c>
      <c r="X140" s="135">
        <v>0.36</v>
      </c>
      <c r="Y140" s="140"/>
    </row>
    <row r="141" spans="1:25" ht="15" customHeight="1">
      <c r="A141" s="128">
        <v>4</v>
      </c>
      <c r="B141" s="128" t="s">
        <v>112</v>
      </c>
      <c r="C141" s="140" t="s">
        <v>113</v>
      </c>
      <c r="D141" s="93" t="s">
        <v>23</v>
      </c>
      <c r="E141" s="161" t="s">
        <v>43</v>
      </c>
      <c r="F141" s="161" t="s">
        <v>95</v>
      </c>
      <c r="G141" s="75"/>
      <c r="H141" s="129"/>
      <c r="I141" s="129"/>
      <c r="J141" s="129">
        <v>7</v>
      </c>
      <c r="K141" s="129">
        <f t="shared" si="23"/>
        <v>7</v>
      </c>
      <c r="L141" s="38"/>
      <c r="M141" s="38"/>
      <c r="N141" s="38">
        <f t="shared" si="24"/>
        <v>7</v>
      </c>
      <c r="O141" s="38">
        <f t="shared" si="24"/>
        <v>7</v>
      </c>
      <c r="P141" s="116">
        <f t="shared" si="25"/>
        <v>6.7666666666666674E-3</v>
      </c>
      <c r="Q141" s="116">
        <f t="shared" si="26"/>
        <v>2.5200000000000001E-3</v>
      </c>
      <c r="R141" s="138" t="s">
        <v>65</v>
      </c>
      <c r="S141" s="128"/>
      <c r="T141" s="139"/>
      <c r="U141" s="139"/>
      <c r="V141" s="128">
        <v>29</v>
      </c>
      <c r="W141" s="128">
        <v>30</v>
      </c>
      <c r="X141" s="135">
        <v>0.36</v>
      </c>
      <c r="Y141" s="140"/>
    </row>
    <row r="142" spans="1:25" s="84" customFormat="1" ht="15" customHeight="1">
      <c r="A142" s="75"/>
      <c r="B142" s="136"/>
      <c r="C142" s="82" t="s">
        <v>24</v>
      </c>
      <c r="D142" s="36" t="s">
        <v>23</v>
      </c>
      <c r="E142" s="75"/>
      <c r="F142" s="75"/>
      <c r="G142" s="75"/>
      <c r="H142" s="87"/>
      <c r="I142" s="87"/>
      <c r="J142" s="87">
        <f>SUM(J138:J141)</f>
        <v>68</v>
      </c>
      <c r="K142" s="129">
        <f t="shared" si="23"/>
        <v>68</v>
      </c>
      <c r="L142" s="46"/>
      <c r="M142" s="46"/>
      <c r="N142" s="38">
        <f t="shared" si="24"/>
        <v>68</v>
      </c>
      <c r="O142" s="38">
        <f t="shared" si="24"/>
        <v>68</v>
      </c>
      <c r="P142" s="115">
        <f t="shared" si="25"/>
        <v>6.5733333333333338E-2</v>
      </c>
      <c r="Q142" s="115">
        <f t="shared" si="26"/>
        <v>2.4480000000000002E-2</v>
      </c>
      <c r="R142" s="141"/>
      <c r="S142" s="75"/>
      <c r="T142" s="82"/>
      <c r="U142" s="82"/>
      <c r="V142" s="75">
        <v>29</v>
      </c>
      <c r="W142" s="75">
        <v>30</v>
      </c>
      <c r="X142" s="83">
        <v>0.36</v>
      </c>
      <c r="Y142" s="136"/>
    </row>
    <row r="143" spans="1:25" ht="15" customHeight="1">
      <c r="A143" s="128">
        <v>1</v>
      </c>
      <c r="B143" s="128" t="s">
        <v>114</v>
      </c>
      <c r="C143" s="140" t="s">
        <v>115</v>
      </c>
      <c r="D143" s="93" t="s">
        <v>23</v>
      </c>
      <c r="E143" s="161" t="s">
        <v>43</v>
      </c>
      <c r="F143" s="161" t="s">
        <v>116</v>
      </c>
      <c r="G143" s="75"/>
      <c r="H143" s="129"/>
      <c r="I143" s="129"/>
      <c r="J143" s="129">
        <v>5</v>
      </c>
      <c r="K143" s="129">
        <f t="shared" si="23"/>
        <v>5</v>
      </c>
      <c r="L143" s="38"/>
      <c r="M143" s="38"/>
      <c r="N143" s="38">
        <f t="shared" si="24"/>
        <v>5</v>
      </c>
      <c r="O143" s="38">
        <f t="shared" si="24"/>
        <v>5</v>
      </c>
      <c r="P143" s="116">
        <f t="shared" si="25"/>
        <v>3.2407407407407406E-3</v>
      </c>
      <c r="Q143" s="116">
        <f t="shared" si="26"/>
        <v>1E-3</v>
      </c>
      <c r="R143" s="138" t="s">
        <v>65</v>
      </c>
      <c r="S143" s="128"/>
      <c r="T143" s="139"/>
      <c r="U143" s="139"/>
      <c r="V143" s="128">
        <v>35</v>
      </c>
      <c r="W143" s="128">
        <v>54</v>
      </c>
      <c r="X143" s="135">
        <v>0.2</v>
      </c>
      <c r="Y143" s="140"/>
    </row>
    <row r="144" spans="1:25" s="84" customFormat="1" ht="15" customHeight="1">
      <c r="A144" s="75"/>
      <c r="B144" s="136"/>
      <c r="C144" s="82" t="s">
        <v>24</v>
      </c>
      <c r="D144" s="36" t="s">
        <v>23</v>
      </c>
      <c r="E144" s="75"/>
      <c r="F144" s="75"/>
      <c r="G144" s="75"/>
      <c r="H144" s="87"/>
      <c r="I144" s="87"/>
      <c r="J144" s="87">
        <f>SUM(J143)</f>
        <v>5</v>
      </c>
      <c r="K144" s="129">
        <f t="shared" si="23"/>
        <v>5</v>
      </c>
      <c r="L144" s="46"/>
      <c r="M144" s="46"/>
      <c r="N144" s="38">
        <f t="shared" si="24"/>
        <v>5</v>
      </c>
      <c r="O144" s="38">
        <f t="shared" si="24"/>
        <v>5</v>
      </c>
      <c r="P144" s="115">
        <f t="shared" si="25"/>
        <v>3.2407407407407406E-3</v>
      </c>
      <c r="Q144" s="115">
        <f t="shared" si="26"/>
        <v>1E-3</v>
      </c>
      <c r="R144" s="141"/>
      <c r="S144" s="75"/>
      <c r="T144" s="82"/>
      <c r="U144" s="82"/>
      <c r="V144" s="75">
        <v>35</v>
      </c>
      <c r="W144" s="75">
        <v>54</v>
      </c>
      <c r="X144" s="83">
        <v>0.2</v>
      </c>
      <c r="Y144" s="136"/>
    </row>
    <row r="145" spans="1:25" ht="15" customHeight="1">
      <c r="A145" s="128">
        <v>1</v>
      </c>
      <c r="B145" s="128" t="s">
        <v>117</v>
      </c>
      <c r="C145" s="140" t="s">
        <v>118</v>
      </c>
      <c r="D145" s="93" t="s">
        <v>23</v>
      </c>
      <c r="E145" s="161" t="s">
        <v>119</v>
      </c>
      <c r="F145" s="161" t="s">
        <v>77</v>
      </c>
      <c r="G145" s="75"/>
      <c r="H145" s="129"/>
      <c r="I145" s="129"/>
      <c r="J145" s="129">
        <v>12</v>
      </c>
      <c r="K145" s="129">
        <f t="shared" si="23"/>
        <v>12</v>
      </c>
      <c r="L145" s="38"/>
      <c r="M145" s="38"/>
      <c r="N145" s="38">
        <f t="shared" si="24"/>
        <v>12</v>
      </c>
      <c r="O145" s="38">
        <f t="shared" si="24"/>
        <v>12</v>
      </c>
      <c r="P145" s="116">
        <f t="shared" si="25"/>
        <v>7.7777777777777776E-3</v>
      </c>
      <c r="Q145" s="116">
        <f t="shared" si="26"/>
        <v>2.4000000000000002E-3</v>
      </c>
      <c r="R145" s="138" t="s">
        <v>65</v>
      </c>
      <c r="S145" s="128"/>
      <c r="T145" s="139"/>
      <c r="U145" s="139"/>
      <c r="V145" s="128">
        <v>35</v>
      </c>
      <c r="W145" s="128">
        <v>54</v>
      </c>
      <c r="X145" s="135">
        <v>0.2</v>
      </c>
      <c r="Y145" s="140"/>
    </row>
    <row r="146" spans="1:25" ht="15" customHeight="1">
      <c r="A146" s="128">
        <v>2</v>
      </c>
      <c r="B146" s="128" t="s">
        <v>117</v>
      </c>
      <c r="C146" s="140" t="s">
        <v>118</v>
      </c>
      <c r="D146" s="93" t="s">
        <v>23</v>
      </c>
      <c r="E146" s="161" t="s">
        <v>120</v>
      </c>
      <c r="F146" s="161" t="s">
        <v>77</v>
      </c>
      <c r="G146" s="75"/>
      <c r="H146" s="129"/>
      <c r="I146" s="129"/>
      <c r="J146" s="129">
        <v>44</v>
      </c>
      <c r="K146" s="129">
        <f t="shared" si="23"/>
        <v>44</v>
      </c>
      <c r="L146" s="38"/>
      <c r="M146" s="38"/>
      <c r="N146" s="38">
        <f t="shared" si="24"/>
        <v>44</v>
      </c>
      <c r="O146" s="38">
        <f t="shared" si="24"/>
        <v>44</v>
      </c>
      <c r="P146" s="116">
        <f t="shared" si="25"/>
        <v>2.8518518518518519E-2</v>
      </c>
      <c r="Q146" s="116">
        <f t="shared" si="26"/>
        <v>8.8000000000000005E-3</v>
      </c>
      <c r="R146" s="138" t="s">
        <v>65</v>
      </c>
      <c r="S146" s="128"/>
      <c r="T146" s="139"/>
      <c r="U146" s="139"/>
      <c r="V146" s="128">
        <v>35</v>
      </c>
      <c r="W146" s="128">
        <v>54</v>
      </c>
      <c r="X146" s="135">
        <v>0.2</v>
      </c>
      <c r="Y146" s="140"/>
    </row>
    <row r="147" spans="1:25" ht="15" customHeight="1">
      <c r="A147" s="128">
        <v>3</v>
      </c>
      <c r="B147" s="128" t="s">
        <v>117</v>
      </c>
      <c r="C147" s="140" t="s">
        <v>118</v>
      </c>
      <c r="D147" s="93" t="s">
        <v>23</v>
      </c>
      <c r="E147" s="161" t="s">
        <v>121</v>
      </c>
      <c r="F147" s="161" t="s">
        <v>94</v>
      </c>
      <c r="G147" s="75"/>
      <c r="H147" s="129"/>
      <c r="I147" s="129"/>
      <c r="J147" s="129">
        <v>10</v>
      </c>
      <c r="K147" s="129">
        <f t="shared" si="23"/>
        <v>10</v>
      </c>
      <c r="L147" s="38"/>
      <c r="M147" s="38"/>
      <c r="N147" s="38">
        <f t="shared" si="24"/>
        <v>10</v>
      </c>
      <c r="O147" s="38">
        <f t="shared" si="24"/>
        <v>10</v>
      </c>
      <c r="P147" s="116">
        <f t="shared" si="25"/>
        <v>6.4814814814814813E-3</v>
      </c>
      <c r="Q147" s="116">
        <f t="shared" si="26"/>
        <v>2E-3</v>
      </c>
      <c r="R147" s="138" t="s">
        <v>65</v>
      </c>
      <c r="S147" s="128"/>
      <c r="T147" s="139"/>
      <c r="U147" s="139"/>
      <c r="V147" s="128">
        <v>35</v>
      </c>
      <c r="W147" s="128">
        <v>54</v>
      </c>
      <c r="X147" s="135">
        <v>0.2</v>
      </c>
      <c r="Y147" s="140"/>
    </row>
    <row r="148" spans="1:25" ht="15" customHeight="1">
      <c r="A148" s="128">
        <v>4</v>
      </c>
      <c r="B148" s="128" t="s">
        <v>117</v>
      </c>
      <c r="C148" s="140" t="s">
        <v>118</v>
      </c>
      <c r="D148" s="93" t="s">
        <v>23</v>
      </c>
      <c r="E148" s="161" t="s">
        <v>122</v>
      </c>
      <c r="F148" s="161" t="s">
        <v>94</v>
      </c>
      <c r="G148" s="75"/>
      <c r="H148" s="129"/>
      <c r="I148" s="129"/>
      <c r="J148" s="129">
        <v>42</v>
      </c>
      <c r="K148" s="129">
        <f t="shared" si="23"/>
        <v>42</v>
      </c>
      <c r="L148" s="38"/>
      <c r="M148" s="38"/>
      <c r="N148" s="38">
        <f t="shared" si="24"/>
        <v>42</v>
      </c>
      <c r="O148" s="38">
        <f t="shared" si="24"/>
        <v>42</v>
      </c>
      <c r="P148" s="116">
        <f t="shared" si="25"/>
        <v>2.7222222222222221E-2</v>
      </c>
      <c r="Q148" s="116">
        <f t="shared" si="26"/>
        <v>8.4000000000000012E-3</v>
      </c>
      <c r="R148" s="138" t="s">
        <v>65</v>
      </c>
      <c r="S148" s="128"/>
      <c r="T148" s="139"/>
      <c r="U148" s="139"/>
      <c r="V148" s="128">
        <v>35</v>
      </c>
      <c r="W148" s="128">
        <v>54</v>
      </c>
      <c r="X148" s="135">
        <v>0.2</v>
      </c>
      <c r="Y148" s="140"/>
    </row>
    <row r="149" spans="1:25" ht="15" customHeight="1">
      <c r="A149" s="128">
        <v>5</v>
      </c>
      <c r="B149" s="128" t="s">
        <v>117</v>
      </c>
      <c r="C149" s="140" t="s">
        <v>118</v>
      </c>
      <c r="D149" s="93" t="s">
        <v>23</v>
      </c>
      <c r="E149" s="161" t="s">
        <v>40</v>
      </c>
      <c r="F149" s="161" t="s">
        <v>123</v>
      </c>
      <c r="G149" s="75"/>
      <c r="H149" s="129"/>
      <c r="I149" s="129"/>
      <c r="J149" s="129">
        <v>37</v>
      </c>
      <c r="K149" s="129">
        <f t="shared" si="23"/>
        <v>37</v>
      </c>
      <c r="L149" s="38"/>
      <c r="M149" s="38"/>
      <c r="N149" s="38">
        <f t="shared" si="24"/>
        <v>37</v>
      </c>
      <c r="O149" s="38">
        <f t="shared" si="24"/>
        <v>37</v>
      </c>
      <c r="P149" s="116">
        <f t="shared" si="25"/>
        <v>2.3981481481481479E-2</v>
      </c>
      <c r="Q149" s="116">
        <f t="shared" si="26"/>
        <v>7.4000000000000003E-3</v>
      </c>
      <c r="R149" s="138" t="s">
        <v>65</v>
      </c>
      <c r="S149" s="128"/>
      <c r="T149" s="139"/>
      <c r="U149" s="139"/>
      <c r="V149" s="128">
        <v>35</v>
      </c>
      <c r="W149" s="128">
        <v>54</v>
      </c>
      <c r="X149" s="135">
        <v>0.2</v>
      </c>
      <c r="Y149" s="140"/>
    </row>
    <row r="150" spans="1:25" ht="15" customHeight="1">
      <c r="A150" s="128">
        <v>6</v>
      </c>
      <c r="B150" s="128" t="s">
        <v>117</v>
      </c>
      <c r="C150" s="140" t="s">
        <v>118</v>
      </c>
      <c r="D150" s="93" t="s">
        <v>23</v>
      </c>
      <c r="E150" s="161" t="s">
        <v>110</v>
      </c>
      <c r="F150" s="161" t="s">
        <v>123</v>
      </c>
      <c r="G150" s="75"/>
      <c r="H150" s="129"/>
      <c r="I150" s="129"/>
      <c r="J150" s="129">
        <v>2</v>
      </c>
      <c r="K150" s="129">
        <f t="shared" si="23"/>
        <v>2</v>
      </c>
      <c r="L150" s="38"/>
      <c r="M150" s="38"/>
      <c r="N150" s="38">
        <f t="shared" si="24"/>
        <v>2</v>
      </c>
      <c r="O150" s="38">
        <f t="shared" si="24"/>
        <v>2</v>
      </c>
      <c r="P150" s="116">
        <f t="shared" si="25"/>
        <v>1.2962962962962965E-3</v>
      </c>
      <c r="Q150" s="116">
        <f t="shared" si="26"/>
        <v>4.0000000000000002E-4</v>
      </c>
      <c r="R150" s="138" t="s">
        <v>65</v>
      </c>
      <c r="S150" s="128"/>
      <c r="T150" s="139"/>
      <c r="U150" s="139"/>
      <c r="V150" s="128">
        <v>35</v>
      </c>
      <c r="W150" s="128">
        <v>54</v>
      </c>
      <c r="X150" s="135">
        <v>0.2</v>
      </c>
      <c r="Y150" s="140"/>
    </row>
    <row r="151" spans="1:25" ht="15" customHeight="1">
      <c r="A151" s="128">
        <v>7</v>
      </c>
      <c r="B151" s="128" t="s">
        <v>117</v>
      </c>
      <c r="C151" s="140" t="s">
        <v>118</v>
      </c>
      <c r="D151" s="93" t="s">
        <v>23</v>
      </c>
      <c r="E151" s="161" t="s">
        <v>43</v>
      </c>
      <c r="F151" s="161" t="s">
        <v>78</v>
      </c>
      <c r="G151" s="75"/>
      <c r="H151" s="129"/>
      <c r="I151" s="129"/>
      <c r="J151" s="129">
        <v>34</v>
      </c>
      <c r="K151" s="129">
        <f t="shared" ref="K151:K214" si="27">SUM(J151)</f>
        <v>34</v>
      </c>
      <c r="L151" s="38"/>
      <c r="M151" s="38"/>
      <c r="N151" s="38">
        <f t="shared" si="24"/>
        <v>34</v>
      </c>
      <c r="O151" s="38">
        <f t="shared" si="24"/>
        <v>34</v>
      </c>
      <c r="P151" s="116">
        <f t="shared" si="25"/>
        <v>2.2037037037037036E-2</v>
      </c>
      <c r="Q151" s="116">
        <f t="shared" si="26"/>
        <v>6.8000000000000005E-3</v>
      </c>
      <c r="R151" s="138" t="s">
        <v>65</v>
      </c>
      <c r="S151" s="128"/>
      <c r="T151" s="139"/>
      <c r="U151" s="139"/>
      <c r="V151" s="128">
        <v>35</v>
      </c>
      <c r="W151" s="128">
        <v>54</v>
      </c>
      <c r="X151" s="135">
        <v>0.2</v>
      </c>
      <c r="Y151" s="140"/>
    </row>
    <row r="152" spans="1:25" ht="15" customHeight="1">
      <c r="A152" s="128">
        <v>8</v>
      </c>
      <c r="B152" s="128" t="s">
        <v>117</v>
      </c>
      <c r="C152" s="140" t="s">
        <v>118</v>
      </c>
      <c r="D152" s="93" t="s">
        <v>23</v>
      </c>
      <c r="E152" s="161" t="s">
        <v>124</v>
      </c>
      <c r="F152" s="161" t="s">
        <v>78</v>
      </c>
      <c r="G152" s="75"/>
      <c r="H152" s="129"/>
      <c r="I152" s="129"/>
      <c r="J152" s="129">
        <v>27</v>
      </c>
      <c r="K152" s="129">
        <f t="shared" si="27"/>
        <v>27</v>
      </c>
      <c r="L152" s="38"/>
      <c r="M152" s="38"/>
      <c r="N152" s="38">
        <f t="shared" si="24"/>
        <v>27</v>
      </c>
      <c r="O152" s="38">
        <f t="shared" si="24"/>
        <v>27</v>
      </c>
      <c r="P152" s="116">
        <f t="shared" si="25"/>
        <v>1.7499999999999998E-2</v>
      </c>
      <c r="Q152" s="116">
        <f t="shared" si="26"/>
        <v>5.4000000000000003E-3</v>
      </c>
      <c r="R152" s="138" t="s">
        <v>65</v>
      </c>
      <c r="S152" s="128"/>
      <c r="T152" s="139"/>
      <c r="U152" s="139"/>
      <c r="V152" s="128">
        <v>35</v>
      </c>
      <c r="W152" s="128">
        <v>54</v>
      </c>
      <c r="X152" s="135">
        <v>0.2</v>
      </c>
      <c r="Y152" s="140"/>
    </row>
    <row r="153" spans="1:25" ht="15" customHeight="1">
      <c r="A153" s="128">
        <v>9</v>
      </c>
      <c r="B153" s="128" t="s">
        <v>117</v>
      </c>
      <c r="C153" s="140" t="s">
        <v>118</v>
      </c>
      <c r="D153" s="93" t="s">
        <v>23</v>
      </c>
      <c r="E153" s="161" t="s">
        <v>121</v>
      </c>
      <c r="F153" s="161" t="s">
        <v>78</v>
      </c>
      <c r="G153" s="75"/>
      <c r="H153" s="129"/>
      <c r="I153" s="129"/>
      <c r="J153" s="129">
        <v>15</v>
      </c>
      <c r="K153" s="129">
        <f t="shared" si="27"/>
        <v>15</v>
      </c>
      <c r="L153" s="38"/>
      <c r="M153" s="38"/>
      <c r="N153" s="38">
        <f t="shared" ref="N153:O216" si="28">J153</f>
        <v>15</v>
      </c>
      <c r="O153" s="38">
        <f t="shared" si="28"/>
        <v>15</v>
      </c>
      <c r="P153" s="116">
        <f t="shared" si="25"/>
        <v>9.7222222222222224E-3</v>
      </c>
      <c r="Q153" s="116">
        <f t="shared" si="26"/>
        <v>3.0000000000000001E-3</v>
      </c>
      <c r="R153" s="138" t="s">
        <v>65</v>
      </c>
      <c r="S153" s="128"/>
      <c r="T153" s="139"/>
      <c r="U153" s="139"/>
      <c r="V153" s="128">
        <v>35</v>
      </c>
      <c r="W153" s="128">
        <v>54</v>
      </c>
      <c r="X153" s="135">
        <v>0.2</v>
      </c>
      <c r="Y153" s="140"/>
    </row>
    <row r="154" spans="1:25" ht="15" customHeight="1">
      <c r="A154" s="128">
        <v>10</v>
      </c>
      <c r="B154" s="128" t="s">
        <v>117</v>
      </c>
      <c r="C154" s="140" t="s">
        <v>118</v>
      </c>
      <c r="D154" s="93" t="s">
        <v>23</v>
      </c>
      <c r="E154" s="161" t="s">
        <v>125</v>
      </c>
      <c r="F154" s="161" t="s">
        <v>126</v>
      </c>
      <c r="G154" s="75"/>
      <c r="H154" s="129"/>
      <c r="I154" s="129"/>
      <c r="J154" s="129">
        <v>45</v>
      </c>
      <c r="K154" s="129">
        <f t="shared" si="27"/>
        <v>45</v>
      </c>
      <c r="L154" s="38"/>
      <c r="M154" s="38"/>
      <c r="N154" s="38">
        <f t="shared" si="28"/>
        <v>45</v>
      </c>
      <c r="O154" s="38">
        <f t="shared" si="28"/>
        <v>45</v>
      </c>
      <c r="P154" s="116">
        <f t="shared" si="25"/>
        <v>2.9166666666666667E-2</v>
      </c>
      <c r="Q154" s="116">
        <f t="shared" si="26"/>
        <v>8.9999999999999993E-3</v>
      </c>
      <c r="R154" s="138" t="s">
        <v>65</v>
      </c>
      <c r="S154" s="128"/>
      <c r="T154" s="139"/>
      <c r="U154" s="139"/>
      <c r="V154" s="128">
        <v>35</v>
      </c>
      <c r="W154" s="128">
        <v>54</v>
      </c>
      <c r="X154" s="135">
        <v>0.2</v>
      </c>
      <c r="Y154" s="140"/>
    </row>
    <row r="155" spans="1:25" ht="15" customHeight="1">
      <c r="A155" s="128">
        <v>11</v>
      </c>
      <c r="B155" s="128" t="s">
        <v>117</v>
      </c>
      <c r="C155" s="140" t="s">
        <v>118</v>
      </c>
      <c r="D155" s="93" t="s">
        <v>23</v>
      </c>
      <c r="E155" s="161" t="s">
        <v>127</v>
      </c>
      <c r="F155" s="161" t="s">
        <v>82</v>
      </c>
      <c r="G155" s="75"/>
      <c r="H155" s="129"/>
      <c r="I155" s="129"/>
      <c r="J155" s="129">
        <v>3</v>
      </c>
      <c r="K155" s="129">
        <f t="shared" si="27"/>
        <v>3</v>
      </c>
      <c r="L155" s="38"/>
      <c r="M155" s="38"/>
      <c r="N155" s="38">
        <f t="shared" si="28"/>
        <v>3</v>
      </c>
      <c r="O155" s="38">
        <f t="shared" si="28"/>
        <v>3</v>
      </c>
      <c r="P155" s="116">
        <f t="shared" si="25"/>
        <v>1.9444444444444444E-3</v>
      </c>
      <c r="Q155" s="116">
        <f t="shared" si="26"/>
        <v>6.0000000000000006E-4</v>
      </c>
      <c r="R155" s="138" t="s">
        <v>65</v>
      </c>
      <c r="S155" s="128"/>
      <c r="T155" s="139"/>
      <c r="U155" s="139"/>
      <c r="V155" s="128">
        <v>35</v>
      </c>
      <c r="W155" s="128">
        <v>54</v>
      </c>
      <c r="X155" s="135">
        <v>0.2</v>
      </c>
      <c r="Y155" s="140"/>
    </row>
    <row r="156" spans="1:25" s="84" customFormat="1" ht="15" customHeight="1">
      <c r="A156" s="75"/>
      <c r="B156" s="136"/>
      <c r="C156" s="82" t="s">
        <v>24</v>
      </c>
      <c r="D156" s="36" t="s">
        <v>23</v>
      </c>
      <c r="E156" s="75"/>
      <c r="F156" s="75"/>
      <c r="G156" s="75"/>
      <c r="H156" s="87"/>
      <c r="I156" s="87"/>
      <c r="J156" s="87">
        <f>SUM(J145:J155)</f>
        <v>271</v>
      </c>
      <c r="K156" s="129">
        <f t="shared" si="27"/>
        <v>271</v>
      </c>
      <c r="L156" s="46"/>
      <c r="M156" s="46"/>
      <c r="N156" s="38">
        <f t="shared" si="28"/>
        <v>271</v>
      </c>
      <c r="O156" s="38">
        <f t="shared" si="28"/>
        <v>271</v>
      </c>
      <c r="P156" s="115">
        <f t="shared" si="25"/>
        <v>0.17564814814814814</v>
      </c>
      <c r="Q156" s="115">
        <f t="shared" si="26"/>
        <v>5.4200000000000005E-2</v>
      </c>
      <c r="R156" s="141"/>
      <c r="S156" s="75"/>
      <c r="T156" s="82"/>
      <c r="U156" s="82"/>
      <c r="V156" s="75">
        <v>35</v>
      </c>
      <c r="W156" s="75">
        <v>54</v>
      </c>
      <c r="X156" s="83">
        <v>0.2</v>
      </c>
      <c r="Y156" s="136"/>
    </row>
    <row r="157" spans="1:25" ht="15" customHeight="1">
      <c r="A157" s="128">
        <v>1</v>
      </c>
      <c r="B157" s="128" t="s">
        <v>128</v>
      </c>
      <c r="C157" s="140" t="s">
        <v>129</v>
      </c>
      <c r="D157" s="93" t="s">
        <v>23</v>
      </c>
      <c r="E157" s="161" t="s">
        <v>130</v>
      </c>
      <c r="F157" s="161" t="s">
        <v>94</v>
      </c>
      <c r="G157" s="75"/>
      <c r="H157" s="129"/>
      <c r="I157" s="129"/>
      <c r="J157" s="129">
        <v>11</v>
      </c>
      <c r="K157" s="129">
        <f t="shared" si="27"/>
        <v>11</v>
      </c>
      <c r="L157" s="38"/>
      <c r="M157" s="38"/>
      <c r="N157" s="38">
        <f t="shared" si="28"/>
        <v>11</v>
      </c>
      <c r="O157" s="38">
        <f t="shared" si="28"/>
        <v>11</v>
      </c>
      <c r="P157" s="116">
        <f t="shared" si="25"/>
        <v>7.1296296296296299E-3</v>
      </c>
      <c r="Q157" s="116">
        <f t="shared" si="26"/>
        <v>1.8700000000000001E-3</v>
      </c>
      <c r="R157" s="138" t="s">
        <v>65</v>
      </c>
      <c r="S157" s="128"/>
      <c r="T157" s="139"/>
      <c r="U157" s="139"/>
      <c r="V157" s="128">
        <v>35</v>
      </c>
      <c r="W157" s="128">
        <v>54</v>
      </c>
      <c r="X157" s="135">
        <v>0.17</v>
      </c>
      <c r="Y157" s="140"/>
    </row>
    <row r="158" spans="1:25" ht="15" customHeight="1">
      <c r="A158" s="128">
        <v>2</v>
      </c>
      <c r="B158" s="128" t="s">
        <v>128</v>
      </c>
      <c r="C158" s="140" t="s">
        <v>129</v>
      </c>
      <c r="D158" s="93" t="s">
        <v>23</v>
      </c>
      <c r="E158" s="161" t="s">
        <v>40</v>
      </c>
      <c r="F158" s="161" t="s">
        <v>80</v>
      </c>
      <c r="G158" s="75"/>
      <c r="H158" s="129"/>
      <c r="I158" s="129"/>
      <c r="J158" s="129">
        <v>7</v>
      </c>
      <c r="K158" s="129">
        <f t="shared" si="27"/>
        <v>7</v>
      </c>
      <c r="L158" s="38"/>
      <c r="M158" s="38"/>
      <c r="N158" s="38">
        <f t="shared" si="28"/>
        <v>7</v>
      </c>
      <c r="O158" s="38">
        <f t="shared" si="28"/>
        <v>7</v>
      </c>
      <c r="P158" s="116">
        <f t="shared" si="25"/>
        <v>4.5370370370370373E-3</v>
      </c>
      <c r="Q158" s="116">
        <f t="shared" si="26"/>
        <v>1.1900000000000001E-3</v>
      </c>
      <c r="R158" s="138" t="s">
        <v>65</v>
      </c>
      <c r="S158" s="128"/>
      <c r="T158" s="139"/>
      <c r="U158" s="139"/>
      <c r="V158" s="128">
        <v>35</v>
      </c>
      <c r="W158" s="128">
        <v>54</v>
      </c>
      <c r="X158" s="135">
        <v>0.17</v>
      </c>
      <c r="Y158" s="140"/>
    </row>
    <row r="159" spans="1:25" s="84" customFormat="1" ht="15" customHeight="1">
      <c r="A159" s="75"/>
      <c r="B159" s="136"/>
      <c r="C159" s="82" t="s">
        <v>24</v>
      </c>
      <c r="D159" s="36" t="s">
        <v>23</v>
      </c>
      <c r="E159" s="75"/>
      <c r="F159" s="75"/>
      <c r="G159" s="75"/>
      <c r="H159" s="87"/>
      <c r="I159" s="87"/>
      <c r="J159" s="87">
        <f>SUM(J157:J158)</f>
        <v>18</v>
      </c>
      <c r="K159" s="129">
        <f t="shared" si="27"/>
        <v>18</v>
      </c>
      <c r="L159" s="46"/>
      <c r="M159" s="46"/>
      <c r="N159" s="38">
        <f t="shared" si="28"/>
        <v>18</v>
      </c>
      <c r="O159" s="38">
        <f t="shared" si="28"/>
        <v>18</v>
      </c>
      <c r="P159" s="115">
        <f t="shared" si="25"/>
        <v>1.1666666666666667E-2</v>
      </c>
      <c r="Q159" s="115">
        <f t="shared" si="26"/>
        <v>3.0600000000000002E-3</v>
      </c>
      <c r="R159" s="141"/>
      <c r="S159" s="75"/>
      <c r="T159" s="82"/>
      <c r="U159" s="82"/>
      <c r="V159" s="75">
        <v>35</v>
      </c>
      <c r="W159" s="75">
        <v>54</v>
      </c>
      <c r="X159" s="83">
        <v>0.17</v>
      </c>
      <c r="Y159" s="136"/>
    </row>
    <row r="160" spans="1:25" ht="15" customHeight="1">
      <c r="A160" s="128">
        <v>1</v>
      </c>
      <c r="B160" s="128" t="s">
        <v>131</v>
      </c>
      <c r="C160" s="140" t="s">
        <v>132</v>
      </c>
      <c r="D160" s="93" t="s">
        <v>23</v>
      </c>
      <c r="E160" s="128">
        <v>2</v>
      </c>
      <c r="F160" s="99">
        <v>86</v>
      </c>
      <c r="G160" s="75"/>
      <c r="H160" s="129"/>
      <c r="I160" s="129"/>
      <c r="J160" s="129">
        <v>1</v>
      </c>
      <c r="K160" s="129">
        <f t="shared" si="27"/>
        <v>1</v>
      </c>
      <c r="L160" s="38"/>
      <c r="M160" s="38"/>
      <c r="N160" s="38">
        <f t="shared" si="28"/>
        <v>1</v>
      </c>
      <c r="O160" s="38">
        <f t="shared" si="28"/>
        <v>1</v>
      </c>
      <c r="P160" s="116">
        <f t="shared" si="25"/>
        <v>3.1481481481481486E-4</v>
      </c>
      <c r="Q160" s="116">
        <f t="shared" si="26"/>
        <v>1.45E-4</v>
      </c>
      <c r="R160" s="138" t="s">
        <v>65</v>
      </c>
      <c r="S160" s="128"/>
      <c r="T160" s="139"/>
      <c r="U160" s="139"/>
      <c r="V160" s="128">
        <v>34</v>
      </c>
      <c r="W160" s="128">
        <v>108</v>
      </c>
      <c r="X160" s="135">
        <v>0.14499999999999999</v>
      </c>
      <c r="Y160" s="140"/>
    </row>
    <row r="161" spans="1:25" ht="15" customHeight="1">
      <c r="A161" s="128">
        <v>2</v>
      </c>
      <c r="B161" s="128" t="s">
        <v>131</v>
      </c>
      <c r="C161" s="140" t="s">
        <v>132</v>
      </c>
      <c r="D161" s="93" t="s">
        <v>23</v>
      </c>
      <c r="E161" s="161" t="s">
        <v>133</v>
      </c>
      <c r="F161" s="99">
        <v>90</v>
      </c>
      <c r="G161" s="75"/>
      <c r="H161" s="129"/>
      <c r="I161" s="129"/>
      <c r="J161" s="129">
        <v>15</v>
      </c>
      <c r="K161" s="129">
        <f t="shared" si="27"/>
        <v>15</v>
      </c>
      <c r="L161" s="38"/>
      <c r="M161" s="38"/>
      <c r="N161" s="38">
        <f t="shared" si="28"/>
        <v>15</v>
      </c>
      <c r="O161" s="38">
        <f t="shared" si="28"/>
        <v>15</v>
      </c>
      <c r="P161" s="116">
        <f t="shared" si="25"/>
        <v>4.7222222222222223E-3</v>
      </c>
      <c r="Q161" s="116">
        <f t="shared" si="26"/>
        <v>2.1749999999999999E-3</v>
      </c>
      <c r="R161" s="138" t="s">
        <v>65</v>
      </c>
      <c r="S161" s="128"/>
      <c r="T161" s="139"/>
      <c r="U161" s="139"/>
      <c r="V161" s="128">
        <v>34</v>
      </c>
      <c r="W161" s="128">
        <v>108</v>
      </c>
      <c r="X161" s="135">
        <v>0.14499999999999999</v>
      </c>
      <c r="Y161" s="140"/>
    </row>
    <row r="162" spans="1:25" ht="15" customHeight="1">
      <c r="A162" s="128">
        <v>3</v>
      </c>
      <c r="B162" s="128" t="s">
        <v>131</v>
      </c>
      <c r="C162" s="140" t="s">
        <v>132</v>
      </c>
      <c r="D162" s="93" t="s">
        <v>23</v>
      </c>
      <c r="E162" s="161" t="s">
        <v>134</v>
      </c>
      <c r="F162" s="99">
        <v>90</v>
      </c>
      <c r="G162" s="75"/>
      <c r="H162" s="129"/>
      <c r="I162" s="129"/>
      <c r="J162" s="129">
        <v>80</v>
      </c>
      <c r="K162" s="129">
        <f t="shared" si="27"/>
        <v>80</v>
      </c>
      <c r="L162" s="38"/>
      <c r="M162" s="38"/>
      <c r="N162" s="38">
        <f t="shared" si="28"/>
        <v>80</v>
      </c>
      <c r="O162" s="38">
        <f t="shared" si="28"/>
        <v>80</v>
      </c>
      <c r="P162" s="116">
        <f t="shared" si="25"/>
        <v>2.5185185185185185E-2</v>
      </c>
      <c r="Q162" s="116">
        <f t="shared" si="26"/>
        <v>1.1599999999999999E-2</v>
      </c>
      <c r="R162" s="138" t="s">
        <v>65</v>
      </c>
      <c r="S162" s="128"/>
      <c r="T162" s="139"/>
      <c r="U162" s="139"/>
      <c r="V162" s="128">
        <v>34</v>
      </c>
      <c r="W162" s="128">
        <v>108</v>
      </c>
      <c r="X162" s="135">
        <v>0.14499999999999999</v>
      </c>
      <c r="Y162" s="140"/>
    </row>
    <row r="163" spans="1:25" ht="15" customHeight="1">
      <c r="A163" s="128">
        <v>4</v>
      </c>
      <c r="B163" s="128" t="s">
        <v>131</v>
      </c>
      <c r="C163" s="140" t="s">
        <v>132</v>
      </c>
      <c r="D163" s="93" t="s">
        <v>23</v>
      </c>
      <c r="E163" s="161" t="s">
        <v>111</v>
      </c>
      <c r="F163" s="99">
        <v>91</v>
      </c>
      <c r="G163" s="75"/>
      <c r="H163" s="129"/>
      <c r="I163" s="129"/>
      <c r="J163" s="129">
        <v>41</v>
      </c>
      <c r="K163" s="129">
        <f t="shared" si="27"/>
        <v>41</v>
      </c>
      <c r="L163" s="38"/>
      <c r="M163" s="38"/>
      <c r="N163" s="38">
        <f t="shared" si="28"/>
        <v>41</v>
      </c>
      <c r="O163" s="38">
        <f t="shared" si="28"/>
        <v>41</v>
      </c>
      <c r="P163" s="116">
        <f t="shared" si="25"/>
        <v>1.2907407407407407E-2</v>
      </c>
      <c r="Q163" s="116">
        <f t="shared" si="26"/>
        <v>5.9449999999999998E-3</v>
      </c>
      <c r="R163" s="138" t="s">
        <v>65</v>
      </c>
      <c r="S163" s="128"/>
      <c r="T163" s="139"/>
      <c r="U163" s="139"/>
      <c r="V163" s="128">
        <v>34</v>
      </c>
      <c r="W163" s="128">
        <v>108</v>
      </c>
      <c r="X163" s="135">
        <v>0.14499999999999999</v>
      </c>
      <c r="Y163" s="140"/>
    </row>
    <row r="164" spans="1:25" ht="15" customHeight="1">
      <c r="A164" s="128">
        <v>5</v>
      </c>
      <c r="B164" s="128" t="s">
        <v>131</v>
      </c>
      <c r="C164" s="140" t="s">
        <v>132</v>
      </c>
      <c r="D164" s="93" t="s">
        <v>23</v>
      </c>
      <c r="E164" s="161" t="s">
        <v>124</v>
      </c>
      <c r="F164" s="99">
        <v>91</v>
      </c>
      <c r="G164" s="75"/>
      <c r="H164" s="129"/>
      <c r="I164" s="129"/>
      <c r="J164" s="129">
        <v>13</v>
      </c>
      <c r="K164" s="129">
        <f t="shared" si="27"/>
        <v>13</v>
      </c>
      <c r="L164" s="38"/>
      <c r="M164" s="38"/>
      <c r="N164" s="38">
        <f t="shared" si="28"/>
        <v>13</v>
      </c>
      <c r="O164" s="38">
        <f t="shared" si="28"/>
        <v>13</v>
      </c>
      <c r="P164" s="116">
        <f t="shared" si="25"/>
        <v>4.092592592592593E-3</v>
      </c>
      <c r="Q164" s="116">
        <f t="shared" si="26"/>
        <v>1.8849999999999997E-3</v>
      </c>
      <c r="R164" s="138" t="s">
        <v>65</v>
      </c>
      <c r="S164" s="128"/>
      <c r="T164" s="139"/>
      <c r="U164" s="139"/>
      <c r="V164" s="128">
        <v>34</v>
      </c>
      <c r="W164" s="128">
        <v>108</v>
      </c>
      <c r="X164" s="135">
        <v>0.14499999999999999</v>
      </c>
      <c r="Y164" s="140"/>
    </row>
    <row r="165" spans="1:25" ht="15" customHeight="1">
      <c r="A165" s="128">
        <v>6</v>
      </c>
      <c r="B165" s="128" t="s">
        <v>131</v>
      </c>
      <c r="C165" s="140" t="s">
        <v>132</v>
      </c>
      <c r="D165" s="93" t="s">
        <v>23</v>
      </c>
      <c r="E165" s="161" t="s">
        <v>43</v>
      </c>
      <c r="F165" s="161" t="s">
        <v>123</v>
      </c>
      <c r="G165" s="75"/>
      <c r="H165" s="129"/>
      <c r="I165" s="129"/>
      <c r="J165" s="129">
        <v>5</v>
      </c>
      <c r="K165" s="129">
        <f t="shared" si="27"/>
        <v>5</v>
      </c>
      <c r="L165" s="38"/>
      <c r="M165" s="38"/>
      <c r="N165" s="38">
        <f t="shared" si="28"/>
        <v>5</v>
      </c>
      <c r="O165" s="38">
        <f t="shared" si="28"/>
        <v>5</v>
      </c>
      <c r="P165" s="116">
        <f t="shared" si="25"/>
        <v>1.5740740740740741E-3</v>
      </c>
      <c r="Q165" s="116">
        <f t="shared" si="26"/>
        <v>7.2499999999999995E-4</v>
      </c>
      <c r="R165" s="138" t="s">
        <v>65</v>
      </c>
      <c r="S165" s="128"/>
      <c r="T165" s="139"/>
      <c r="U165" s="139"/>
      <c r="V165" s="128">
        <v>34</v>
      </c>
      <c r="W165" s="128">
        <v>108</v>
      </c>
      <c r="X165" s="135">
        <v>0.14499999999999999</v>
      </c>
      <c r="Y165" s="140"/>
    </row>
    <row r="166" spans="1:25" ht="15" customHeight="1">
      <c r="A166" s="128">
        <v>7</v>
      </c>
      <c r="B166" s="128" t="s">
        <v>131</v>
      </c>
      <c r="C166" s="140" t="s">
        <v>132</v>
      </c>
      <c r="D166" s="93" t="s">
        <v>23</v>
      </c>
      <c r="E166" s="161" t="s">
        <v>90</v>
      </c>
      <c r="F166" s="161" t="s">
        <v>123</v>
      </c>
      <c r="G166" s="75"/>
      <c r="H166" s="129"/>
      <c r="I166" s="129"/>
      <c r="J166" s="129">
        <v>8</v>
      </c>
      <c r="K166" s="129">
        <f t="shared" si="27"/>
        <v>8</v>
      </c>
      <c r="L166" s="38"/>
      <c r="M166" s="38"/>
      <c r="N166" s="38">
        <f t="shared" si="28"/>
        <v>8</v>
      </c>
      <c r="O166" s="38">
        <f t="shared" si="28"/>
        <v>8</v>
      </c>
      <c r="P166" s="116">
        <f t="shared" si="25"/>
        <v>2.5185185185185189E-3</v>
      </c>
      <c r="Q166" s="116">
        <f t="shared" si="26"/>
        <v>1.16E-3</v>
      </c>
      <c r="R166" s="138" t="s">
        <v>65</v>
      </c>
      <c r="S166" s="128"/>
      <c r="T166" s="139"/>
      <c r="U166" s="139"/>
      <c r="V166" s="128">
        <v>34</v>
      </c>
      <c r="W166" s="128">
        <v>108</v>
      </c>
      <c r="X166" s="135">
        <v>0.14499999999999999</v>
      </c>
      <c r="Y166" s="140"/>
    </row>
    <row r="167" spans="1:25" ht="15" customHeight="1">
      <c r="A167" s="128">
        <v>8</v>
      </c>
      <c r="B167" s="128" t="s">
        <v>131</v>
      </c>
      <c r="C167" s="140" t="s">
        <v>132</v>
      </c>
      <c r="D167" s="93" t="s">
        <v>23</v>
      </c>
      <c r="E167" s="161" t="s">
        <v>135</v>
      </c>
      <c r="F167" s="161" t="s">
        <v>80</v>
      </c>
      <c r="G167" s="75"/>
      <c r="H167" s="129"/>
      <c r="I167" s="129"/>
      <c r="J167" s="129">
        <v>14</v>
      </c>
      <c r="K167" s="129">
        <f t="shared" si="27"/>
        <v>14</v>
      </c>
      <c r="L167" s="38"/>
      <c r="M167" s="38"/>
      <c r="N167" s="38">
        <f t="shared" si="28"/>
        <v>14</v>
      </c>
      <c r="O167" s="38">
        <f t="shared" si="28"/>
        <v>14</v>
      </c>
      <c r="P167" s="116">
        <f t="shared" si="25"/>
        <v>4.4074074074074076E-3</v>
      </c>
      <c r="Q167" s="116">
        <f t="shared" si="26"/>
        <v>2.0299999999999997E-3</v>
      </c>
      <c r="R167" s="138" t="s">
        <v>65</v>
      </c>
      <c r="S167" s="128"/>
      <c r="T167" s="139"/>
      <c r="U167" s="139"/>
      <c r="V167" s="128">
        <v>34</v>
      </c>
      <c r="W167" s="128">
        <v>108</v>
      </c>
      <c r="X167" s="135">
        <v>0.14499999999999999</v>
      </c>
      <c r="Y167" s="140"/>
    </row>
    <row r="168" spans="1:25" ht="15" customHeight="1">
      <c r="A168" s="128">
        <v>9</v>
      </c>
      <c r="B168" s="128" t="s">
        <v>131</v>
      </c>
      <c r="C168" s="140" t="s">
        <v>132</v>
      </c>
      <c r="D168" s="93" t="s">
        <v>23</v>
      </c>
      <c r="E168" s="161" t="s">
        <v>91</v>
      </c>
      <c r="F168" s="161" t="s">
        <v>95</v>
      </c>
      <c r="G168" s="75"/>
      <c r="H168" s="129"/>
      <c r="I168" s="129"/>
      <c r="J168" s="129">
        <v>19</v>
      </c>
      <c r="K168" s="129">
        <f t="shared" si="27"/>
        <v>19</v>
      </c>
      <c r="L168" s="38"/>
      <c r="M168" s="38"/>
      <c r="N168" s="38">
        <f t="shared" si="28"/>
        <v>19</v>
      </c>
      <c r="O168" s="38">
        <f t="shared" si="28"/>
        <v>19</v>
      </c>
      <c r="P168" s="116">
        <f t="shared" si="25"/>
        <v>5.9814814814814817E-3</v>
      </c>
      <c r="Q168" s="116">
        <f t="shared" si="26"/>
        <v>2.7550000000000001E-3</v>
      </c>
      <c r="R168" s="138" t="s">
        <v>65</v>
      </c>
      <c r="S168" s="128"/>
      <c r="T168" s="139"/>
      <c r="U168" s="139"/>
      <c r="V168" s="128">
        <v>34</v>
      </c>
      <c r="W168" s="128">
        <v>108</v>
      </c>
      <c r="X168" s="135">
        <v>0.14499999999999999</v>
      </c>
      <c r="Y168" s="140"/>
    </row>
    <row r="169" spans="1:25" ht="15" customHeight="1">
      <c r="A169" s="128">
        <v>10</v>
      </c>
      <c r="B169" s="128" t="s">
        <v>131</v>
      </c>
      <c r="C169" s="140" t="s">
        <v>132</v>
      </c>
      <c r="D169" s="93" t="s">
        <v>23</v>
      </c>
      <c r="E169" s="161" t="s">
        <v>43</v>
      </c>
      <c r="F169" s="161" t="s">
        <v>136</v>
      </c>
      <c r="G169" s="75"/>
      <c r="H169" s="129"/>
      <c r="I169" s="129"/>
      <c r="J169" s="129">
        <v>14</v>
      </c>
      <c r="K169" s="129">
        <f t="shared" si="27"/>
        <v>14</v>
      </c>
      <c r="L169" s="38"/>
      <c r="M169" s="38"/>
      <c r="N169" s="38">
        <f t="shared" si="28"/>
        <v>14</v>
      </c>
      <c r="O169" s="38">
        <f t="shared" si="28"/>
        <v>14</v>
      </c>
      <c r="P169" s="116">
        <f t="shared" si="25"/>
        <v>4.4074074074074076E-3</v>
      </c>
      <c r="Q169" s="116">
        <f t="shared" si="26"/>
        <v>2.0299999999999997E-3</v>
      </c>
      <c r="R169" s="138" t="s">
        <v>65</v>
      </c>
      <c r="S169" s="128"/>
      <c r="T169" s="139"/>
      <c r="U169" s="139"/>
      <c r="V169" s="128">
        <v>34</v>
      </c>
      <c r="W169" s="128">
        <v>108</v>
      </c>
      <c r="X169" s="135">
        <v>0.14499999999999999</v>
      </c>
      <c r="Y169" s="140"/>
    </row>
    <row r="170" spans="1:25" s="84" customFormat="1" ht="15" customHeight="1">
      <c r="A170" s="75"/>
      <c r="B170" s="128"/>
      <c r="C170" s="82" t="s">
        <v>24</v>
      </c>
      <c r="D170" s="36" t="s">
        <v>23</v>
      </c>
      <c r="E170" s="75"/>
      <c r="F170" s="75"/>
      <c r="G170" s="75"/>
      <c r="H170" s="87"/>
      <c r="I170" s="87"/>
      <c r="J170" s="87">
        <f>SUM(J160:J169)</f>
        <v>210</v>
      </c>
      <c r="K170" s="129">
        <f t="shared" si="27"/>
        <v>210</v>
      </c>
      <c r="L170" s="46"/>
      <c r="M170" s="46"/>
      <c r="N170" s="38">
        <f t="shared" si="28"/>
        <v>210</v>
      </c>
      <c r="O170" s="38">
        <f t="shared" si="28"/>
        <v>210</v>
      </c>
      <c r="P170" s="115">
        <f t="shared" si="25"/>
        <v>6.6111111111111107E-2</v>
      </c>
      <c r="Q170" s="115">
        <f t="shared" si="26"/>
        <v>3.0449999999999998E-2</v>
      </c>
      <c r="R170" s="141"/>
      <c r="S170" s="75"/>
      <c r="T170" s="82"/>
      <c r="U170" s="82"/>
      <c r="V170" s="75">
        <v>34</v>
      </c>
      <c r="W170" s="75">
        <v>108</v>
      </c>
      <c r="X170" s="83">
        <v>0.14499999999999999</v>
      </c>
      <c r="Y170" s="136"/>
    </row>
    <row r="171" spans="1:25" ht="15" customHeight="1">
      <c r="A171" s="128">
        <v>1</v>
      </c>
      <c r="B171" s="128" t="s">
        <v>137</v>
      </c>
      <c r="C171" s="140" t="s">
        <v>138</v>
      </c>
      <c r="D171" s="93" t="s">
        <v>23</v>
      </c>
      <c r="E171" s="161" t="s">
        <v>139</v>
      </c>
      <c r="F171" s="128">
        <v>91</v>
      </c>
      <c r="G171" s="75"/>
      <c r="H171" s="87"/>
      <c r="I171" s="87"/>
      <c r="J171" s="129">
        <v>2</v>
      </c>
      <c r="K171" s="129">
        <f t="shared" si="27"/>
        <v>2</v>
      </c>
      <c r="L171" s="38"/>
      <c r="M171" s="38"/>
      <c r="N171" s="38">
        <f t="shared" si="28"/>
        <v>2</v>
      </c>
      <c r="O171" s="38">
        <f t="shared" si="28"/>
        <v>2</v>
      </c>
      <c r="P171" s="116">
        <f t="shared" si="25"/>
        <v>9.722222222222223E-4</v>
      </c>
      <c r="Q171" s="116">
        <f t="shared" si="26"/>
        <v>3.3E-4</v>
      </c>
      <c r="R171" s="138" t="s">
        <v>65</v>
      </c>
      <c r="S171" s="128"/>
      <c r="T171" s="139"/>
      <c r="U171" s="139"/>
      <c r="V171" s="128">
        <v>35</v>
      </c>
      <c r="W171" s="128">
        <v>72</v>
      </c>
      <c r="X171" s="135">
        <v>0.16500000000000001</v>
      </c>
      <c r="Y171" s="140"/>
    </row>
    <row r="172" spans="1:25" ht="15" customHeight="1">
      <c r="A172" s="128">
        <v>2</v>
      </c>
      <c r="B172" s="128" t="s">
        <v>137</v>
      </c>
      <c r="C172" s="140" t="s">
        <v>138</v>
      </c>
      <c r="D172" s="93" t="s">
        <v>23</v>
      </c>
      <c r="E172" s="161" t="s">
        <v>40</v>
      </c>
      <c r="F172" s="99">
        <v>99</v>
      </c>
      <c r="G172" s="75"/>
      <c r="H172" s="129"/>
      <c r="I172" s="129"/>
      <c r="J172" s="129">
        <v>83</v>
      </c>
      <c r="K172" s="129">
        <f t="shared" si="27"/>
        <v>83</v>
      </c>
      <c r="L172" s="38"/>
      <c r="M172" s="38"/>
      <c r="N172" s="38">
        <f t="shared" si="28"/>
        <v>83</v>
      </c>
      <c r="O172" s="38">
        <f t="shared" si="28"/>
        <v>83</v>
      </c>
      <c r="P172" s="116">
        <f t="shared" si="25"/>
        <v>4.0347222222222222E-2</v>
      </c>
      <c r="Q172" s="116">
        <f t="shared" si="26"/>
        <v>1.3695000000000001E-2</v>
      </c>
      <c r="R172" s="138" t="s">
        <v>65</v>
      </c>
      <c r="S172" s="128"/>
      <c r="T172" s="139"/>
      <c r="U172" s="139"/>
      <c r="V172" s="128">
        <v>35</v>
      </c>
      <c r="W172" s="128">
        <v>72</v>
      </c>
      <c r="X172" s="135">
        <v>0.16500000000000001</v>
      </c>
      <c r="Y172" s="140"/>
    </row>
    <row r="173" spans="1:25" s="84" customFormat="1" ht="15" customHeight="1">
      <c r="A173" s="75"/>
      <c r="B173" s="136"/>
      <c r="C173" s="82" t="s">
        <v>24</v>
      </c>
      <c r="D173" s="36" t="s">
        <v>23</v>
      </c>
      <c r="E173" s="75"/>
      <c r="F173" s="75"/>
      <c r="G173" s="75"/>
      <c r="H173" s="87"/>
      <c r="I173" s="87"/>
      <c r="J173" s="87">
        <f>J171+J172</f>
        <v>85</v>
      </c>
      <c r="K173" s="129">
        <f t="shared" si="27"/>
        <v>85</v>
      </c>
      <c r="L173" s="46"/>
      <c r="M173" s="46"/>
      <c r="N173" s="38">
        <f t="shared" si="28"/>
        <v>85</v>
      </c>
      <c r="O173" s="38">
        <f t="shared" si="28"/>
        <v>85</v>
      </c>
      <c r="P173" s="115">
        <f t="shared" si="25"/>
        <v>4.1319444444444443E-2</v>
      </c>
      <c r="Q173" s="115">
        <f t="shared" si="26"/>
        <v>1.4025000000000001E-2</v>
      </c>
      <c r="R173" s="141"/>
      <c r="S173" s="75"/>
      <c r="T173" s="82"/>
      <c r="U173" s="82"/>
      <c r="V173" s="75">
        <v>35</v>
      </c>
      <c r="W173" s="75">
        <v>72</v>
      </c>
      <c r="X173" s="83">
        <v>0.16500000000000001</v>
      </c>
      <c r="Y173" s="136"/>
    </row>
    <row r="174" spans="1:25" ht="15" customHeight="1">
      <c r="A174" s="128">
        <v>1</v>
      </c>
      <c r="B174" s="136"/>
      <c r="C174" s="140" t="s">
        <v>140</v>
      </c>
      <c r="D174" s="93" t="s">
        <v>23</v>
      </c>
      <c r="E174" s="128">
        <v>39</v>
      </c>
      <c r="F174" s="99">
        <v>85</v>
      </c>
      <c r="G174" s="75"/>
      <c r="H174" s="129"/>
      <c r="I174" s="129"/>
      <c r="J174" s="129">
        <v>4</v>
      </c>
      <c r="K174" s="129">
        <f t="shared" si="27"/>
        <v>4</v>
      </c>
      <c r="L174" s="38"/>
      <c r="M174" s="38"/>
      <c r="N174" s="38">
        <f t="shared" si="28"/>
        <v>4</v>
      </c>
      <c r="O174" s="38">
        <f t="shared" si="28"/>
        <v>4</v>
      </c>
      <c r="P174" s="116">
        <f t="shared" si="25"/>
        <v>6.3492063492063492E-4</v>
      </c>
      <c r="Q174" s="116">
        <f t="shared" si="26"/>
        <v>4.0000000000000002E-4</v>
      </c>
      <c r="R174" s="138" t="s">
        <v>65</v>
      </c>
      <c r="S174" s="128"/>
      <c r="T174" s="139"/>
      <c r="U174" s="139"/>
      <c r="V174" s="128">
        <v>40</v>
      </c>
      <c r="W174" s="128">
        <v>252</v>
      </c>
      <c r="X174" s="135">
        <v>0.1</v>
      </c>
      <c r="Y174" s="140"/>
    </row>
    <row r="175" spans="1:25" ht="15" customHeight="1">
      <c r="A175" s="128">
        <v>2</v>
      </c>
      <c r="B175" s="136"/>
      <c r="C175" s="140" t="s">
        <v>140</v>
      </c>
      <c r="D175" s="93" t="s">
        <v>23</v>
      </c>
      <c r="E175" s="128">
        <v>50</v>
      </c>
      <c r="F175" s="99">
        <v>88</v>
      </c>
      <c r="G175" s="128">
        <v>253</v>
      </c>
      <c r="H175" s="129"/>
      <c r="I175" s="129"/>
      <c r="J175" s="129">
        <v>3</v>
      </c>
      <c r="K175" s="129">
        <f t="shared" si="27"/>
        <v>3</v>
      </c>
      <c r="L175" s="38"/>
      <c r="M175" s="38"/>
      <c r="N175" s="38">
        <f t="shared" si="28"/>
        <v>3</v>
      </c>
      <c r="O175" s="38">
        <f t="shared" si="28"/>
        <v>3</v>
      </c>
      <c r="P175" s="116">
        <f t="shared" si="25"/>
        <v>4.7619047619047619E-4</v>
      </c>
      <c r="Q175" s="116">
        <f t="shared" si="26"/>
        <v>3.0000000000000003E-4</v>
      </c>
      <c r="R175" s="138" t="s">
        <v>65</v>
      </c>
      <c r="S175" s="128"/>
      <c r="T175" s="139"/>
      <c r="U175" s="139"/>
      <c r="V175" s="128">
        <v>40</v>
      </c>
      <c r="W175" s="128">
        <v>252</v>
      </c>
      <c r="X175" s="135">
        <v>0.1</v>
      </c>
      <c r="Y175" s="140"/>
    </row>
    <row r="176" spans="1:25" ht="15" customHeight="1">
      <c r="A176" s="128">
        <v>3</v>
      </c>
      <c r="B176" s="136"/>
      <c r="C176" s="140" t="s">
        <v>140</v>
      </c>
      <c r="D176" s="93" t="s">
        <v>23</v>
      </c>
      <c r="E176" s="128">
        <v>2</v>
      </c>
      <c r="F176" s="99">
        <v>89</v>
      </c>
      <c r="G176" s="75"/>
      <c r="H176" s="129"/>
      <c r="I176" s="129"/>
      <c r="J176" s="129">
        <v>16</v>
      </c>
      <c r="K176" s="129">
        <f t="shared" si="27"/>
        <v>16</v>
      </c>
      <c r="L176" s="38"/>
      <c r="M176" s="38"/>
      <c r="N176" s="38">
        <f t="shared" si="28"/>
        <v>16</v>
      </c>
      <c r="O176" s="38">
        <f t="shared" si="28"/>
        <v>16</v>
      </c>
      <c r="P176" s="116">
        <f t="shared" si="25"/>
        <v>2.5396825396825397E-3</v>
      </c>
      <c r="Q176" s="116">
        <f t="shared" si="26"/>
        <v>1.6000000000000001E-3</v>
      </c>
      <c r="R176" s="138" t="s">
        <v>65</v>
      </c>
      <c r="S176" s="128"/>
      <c r="T176" s="139"/>
      <c r="U176" s="139"/>
      <c r="V176" s="128">
        <v>40</v>
      </c>
      <c r="W176" s="128">
        <v>252</v>
      </c>
      <c r="X176" s="135">
        <v>0.1</v>
      </c>
      <c r="Y176" s="140"/>
    </row>
    <row r="177" spans="1:25" ht="15" customHeight="1">
      <c r="A177" s="128">
        <v>4</v>
      </c>
      <c r="B177" s="136"/>
      <c r="C177" s="140" t="s">
        <v>140</v>
      </c>
      <c r="D177" s="93" t="s">
        <v>23</v>
      </c>
      <c r="E177" s="128">
        <v>11</v>
      </c>
      <c r="F177" s="99">
        <v>92</v>
      </c>
      <c r="G177" s="128">
        <v>253</v>
      </c>
      <c r="H177" s="129"/>
      <c r="I177" s="129"/>
      <c r="J177" s="129">
        <v>42</v>
      </c>
      <c r="K177" s="129">
        <f t="shared" si="27"/>
        <v>42</v>
      </c>
      <c r="L177" s="38"/>
      <c r="M177" s="38"/>
      <c r="N177" s="38">
        <f t="shared" si="28"/>
        <v>42</v>
      </c>
      <c r="O177" s="38">
        <f t="shared" si="28"/>
        <v>42</v>
      </c>
      <c r="P177" s="116">
        <f t="shared" si="25"/>
        <v>6.6666666666666662E-3</v>
      </c>
      <c r="Q177" s="116">
        <f t="shared" si="26"/>
        <v>4.2000000000000006E-3</v>
      </c>
      <c r="R177" s="138" t="s">
        <v>65</v>
      </c>
      <c r="S177" s="128"/>
      <c r="T177" s="139"/>
      <c r="U177" s="139"/>
      <c r="V177" s="128">
        <v>40</v>
      </c>
      <c r="W177" s="128">
        <v>252</v>
      </c>
      <c r="X177" s="135">
        <v>0.1</v>
      </c>
      <c r="Y177" s="140"/>
    </row>
    <row r="178" spans="1:25" ht="15" customHeight="1">
      <c r="A178" s="128">
        <v>5</v>
      </c>
      <c r="B178" s="136"/>
      <c r="C178" s="140" t="s">
        <v>140</v>
      </c>
      <c r="D178" s="93" t="s">
        <v>23</v>
      </c>
      <c r="E178" s="128">
        <v>9</v>
      </c>
      <c r="F178" s="161" t="s">
        <v>77</v>
      </c>
      <c r="G178" s="128"/>
      <c r="H178" s="129"/>
      <c r="I178" s="129"/>
      <c r="J178" s="129">
        <v>46</v>
      </c>
      <c r="K178" s="129">
        <f t="shared" si="27"/>
        <v>46</v>
      </c>
      <c r="L178" s="38"/>
      <c r="M178" s="38"/>
      <c r="N178" s="38">
        <f t="shared" si="28"/>
        <v>46</v>
      </c>
      <c r="O178" s="38">
        <f t="shared" si="28"/>
        <v>46</v>
      </c>
      <c r="P178" s="116">
        <f t="shared" si="25"/>
        <v>7.301587301587302E-3</v>
      </c>
      <c r="Q178" s="116">
        <f t="shared" si="26"/>
        <v>4.6000000000000008E-3</v>
      </c>
      <c r="R178" s="138" t="s">
        <v>65</v>
      </c>
      <c r="S178" s="128"/>
      <c r="T178" s="139"/>
      <c r="U178" s="139"/>
      <c r="V178" s="128">
        <v>40</v>
      </c>
      <c r="W178" s="128">
        <v>252</v>
      </c>
      <c r="X178" s="135">
        <v>0.1</v>
      </c>
      <c r="Y178" s="140"/>
    </row>
    <row r="179" spans="1:25" ht="15" customHeight="1">
      <c r="A179" s="128">
        <v>6</v>
      </c>
      <c r="B179" s="136"/>
      <c r="C179" s="140" t="s">
        <v>140</v>
      </c>
      <c r="D179" s="93" t="s">
        <v>23</v>
      </c>
      <c r="E179" s="161" t="s">
        <v>136</v>
      </c>
      <c r="F179" s="161" t="s">
        <v>94</v>
      </c>
      <c r="G179" s="75"/>
      <c r="H179" s="129"/>
      <c r="I179" s="129"/>
      <c r="J179" s="129">
        <v>35</v>
      </c>
      <c r="K179" s="129">
        <f t="shared" si="27"/>
        <v>35</v>
      </c>
      <c r="L179" s="38"/>
      <c r="M179" s="38"/>
      <c r="N179" s="38">
        <f t="shared" si="28"/>
        <v>35</v>
      </c>
      <c r="O179" s="38">
        <f t="shared" si="28"/>
        <v>35</v>
      </c>
      <c r="P179" s="116">
        <f t="shared" si="25"/>
        <v>5.5555555555555549E-3</v>
      </c>
      <c r="Q179" s="116">
        <f t="shared" si="26"/>
        <v>3.5000000000000001E-3</v>
      </c>
      <c r="R179" s="138" t="s">
        <v>65</v>
      </c>
      <c r="S179" s="128"/>
      <c r="T179" s="139"/>
      <c r="U179" s="139"/>
      <c r="V179" s="128">
        <v>40</v>
      </c>
      <c r="W179" s="128">
        <v>252</v>
      </c>
      <c r="X179" s="135">
        <v>0.1</v>
      </c>
      <c r="Y179" s="140"/>
    </row>
    <row r="180" spans="1:25" ht="15" customHeight="1">
      <c r="A180" s="128">
        <v>7</v>
      </c>
      <c r="B180" s="136"/>
      <c r="C180" s="140" t="s">
        <v>140</v>
      </c>
      <c r="D180" s="93" t="s">
        <v>23</v>
      </c>
      <c r="E180" s="128">
        <v>2</v>
      </c>
      <c r="F180" s="161" t="s">
        <v>123</v>
      </c>
      <c r="G180" s="128"/>
      <c r="H180" s="129"/>
      <c r="I180" s="129"/>
      <c r="J180" s="129">
        <v>12</v>
      </c>
      <c r="K180" s="129">
        <f t="shared" si="27"/>
        <v>12</v>
      </c>
      <c r="L180" s="38"/>
      <c r="M180" s="38"/>
      <c r="N180" s="38">
        <f t="shared" si="28"/>
        <v>12</v>
      </c>
      <c r="O180" s="38">
        <f t="shared" si="28"/>
        <v>12</v>
      </c>
      <c r="P180" s="116">
        <f t="shared" si="25"/>
        <v>1.9047619047619048E-3</v>
      </c>
      <c r="Q180" s="116">
        <f t="shared" si="26"/>
        <v>1.2000000000000001E-3</v>
      </c>
      <c r="R180" s="138" t="s">
        <v>65</v>
      </c>
      <c r="S180" s="128"/>
      <c r="T180" s="139"/>
      <c r="U180" s="139"/>
      <c r="V180" s="128">
        <v>40</v>
      </c>
      <c r="W180" s="128">
        <v>252</v>
      </c>
      <c r="X180" s="135">
        <v>0.1</v>
      </c>
      <c r="Y180" s="140"/>
    </row>
    <row r="181" spans="1:25" ht="15" customHeight="1">
      <c r="A181" s="128">
        <v>8</v>
      </c>
      <c r="B181" s="136"/>
      <c r="C181" s="140" t="s">
        <v>140</v>
      </c>
      <c r="D181" s="93" t="s">
        <v>23</v>
      </c>
      <c r="E181" s="161" t="s">
        <v>136</v>
      </c>
      <c r="F181" s="161" t="s">
        <v>123</v>
      </c>
      <c r="G181" s="128">
        <v>253</v>
      </c>
      <c r="H181" s="129"/>
      <c r="I181" s="129"/>
      <c r="J181" s="129">
        <v>15</v>
      </c>
      <c r="K181" s="129">
        <f t="shared" si="27"/>
        <v>15</v>
      </c>
      <c r="L181" s="38"/>
      <c r="M181" s="38"/>
      <c r="N181" s="38">
        <f t="shared" si="28"/>
        <v>15</v>
      </c>
      <c r="O181" s="38">
        <f t="shared" si="28"/>
        <v>15</v>
      </c>
      <c r="P181" s="116">
        <f t="shared" si="25"/>
        <v>2.3809523809523807E-3</v>
      </c>
      <c r="Q181" s="116">
        <f t="shared" si="26"/>
        <v>1.5E-3</v>
      </c>
      <c r="R181" s="138" t="s">
        <v>65</v>
      </c>
      <c r="S181" s="128"/>
      <c r="T181" s="139"/>
      <c r="U181" s="139"/>
      <c r="V181" s="128">
        <v>40</v>
      </c>
      <c r="W181" s="128">
        <v>252</v>
      </c>
      <c r="X181" s="135">
        <v>0.1</v>
      </c>
      <c r="Y181" s="140"/>
    </row>
    <row r="182" spans="1:25" ht="15" customHeight="1">
      <c r="A182" s="128">
        <v>9</v>
      </c>
      <c r="B182" s="136"/>
      <c r="C182" s="140" t="s">
        <v>140</v>
      </c>
      <c r="D182" s="93" t="s">
        <v>23</v>
      </c>
      <c r="E182" s="99">
        <v>9</v>
      </c>
      <c r="F182" s="161" t="s">
        <v>123</v>
      </c>
      <c r="G182" s="128"/>
      <c r="H182" s="129"/>
      <c r="I182" s="129"/>
      <c r="J182" s="129">
        <v>12</v>
      </c>
      <c r="K182" s="129">
        <f t="shared" si="27"/>
        <v>12</v>
      </c>
      <c r="L182" s="38"/>
      <c r="M182" s="38"/>
      <c r="N182" s="38">
        <f t="shared" si="28"/>
        <v>12</v>
      </c>
      <c r="O182" s="38">
        <f t="shared" si="28"/>
        <v>12</v>
      </c>
      <c r="P182" s="116">
        <f t="shared" si="25"/>
        <v>1.9047619047619048E-3</v>
      </c>
      <c r="Q182" s="116">
        <f t="shared" si="26"/>
        <v>1.2000000000000001E-3</v>
      </c>
      <c r="R182" s="138" t="s">
        <v>65</v>
      </c>
      <c r="S182" s="128"/>
      <c r="T182" s="139"/>
      <c r="U182" s="139"/>
      <c r="V182" s="128">
        <v>40</v>
      </c>
      <c r="W182" s="128">
        <v>252</v>
      </c>
      <c r="X182" s="135">
        <v>0.1</v>
      </c>
      <c r="Y182" s="140"/>
    </row>
    <row r="183" spans="1:25" ht="15" customHeight="1">
      <c r="A183" s="128">
        <v>10</v>
      </c>
      <c r="B183" s="136"/>
      <c r="C183" s="140" t="s">
        <v>140</v>
      </c>
      <c r="D183" s="93" t="s">
        <v>23</v>
      </c>
      <c r="E183" s="128">
        <v>16</v>
      </c>
      <c r="F183" s="161" t="s">
        <v>78</v>
      </c>
      <c r="G183" s="75"/>
      <c r="H183" s="129"/>
      <c r="I183" s="129"/>
      <c r="J183" s="129">
        <v>58</v>
      </c>
      <c r="K183" s="129">
        <f t="shared" si="27"/>
        <v>58</v>
      </c>
      <c r="L183" s="38"/>
      <c r="M183" s="38"/>
      <c r="N183" s="38">
        <f t="shared" si="28"/>
        <v>58</v>
      </c>
      <c r="O183" s="38">
        <f t="shared" si="28"/>
        <v>58</v>
      </c>
      <c r="P183" s="116">
        <f t="shared" si="25"/>
        <v>9.2063492063492059E-3</v>
      </c>
      <c r="Q183" s="116">
        <f t="shared" si="26"/>
        <v>5.8000000000000005E-3</v>
      </c>
      <c r="R183" s="138" t="s">
        <v>65</v>
      </c>
      <c r="S183" s="128"/>
      <c r="T183" s="139"/>
      <c r="U183" s="139"/>
      <c r="V183" s="128">
        <v>40</v>
      </c>
      <c r="W183" s="128">
        <v>252</v>
      </c>
      <c r="X183" s="135">
        <v>0.1</v>
      </c>
      <c r="Y183" s="140"/>
    </row>
    <row r="184" spans="1:25" ht="15" customHeight="1">
      <c r="A184" s="128">
        <v>11</v>
      </c>
      <c r="B184" s="136"/>
      <c r="C184" s="140" t="s">
        <v>140</v>
      </c>
      <c r="D184" s="93" t="s">
        <v>23</v>
      </c>
      <c r="E184" s="128">
        <v>12</v>
      </c>
      <c r="F184" s="161" t="s">
        <v>95</v>
      </c>
      <c r="G184" s="75"/>
      <c r="H184" s="129"/>
      <c r="I184" s="129"/>
      <c r="J184" s="129">
        <v>45</v>
      </c>
      <c r="K184" s="129">
        <f t="shared" si="27"/>
        <v>45</v>
      </c>
      <c r="L184" s="38"/>
      <c r="M184" s="38"/>
      <c r="N184" s="38">
        <f t="shared" si="28"/>
        <v>45</v>
      </c>
      <c r="O184" s="38">
        <f t="shared" si="28"/>
        <v>45</v>
      </c>
      <c r="P184" s="116">
        <f t="shared" si="25"/>
        <v>7.1428571428571426E-3</v>
      </c>
      <c r="Q184" s="116">
        <f t="shared" si="26"/>
        <v>4.4999999999999997E-3</v>
      </c>
      <c r="R184" s="138" t="s">
        <v>65</v>
      </c>
      <c r="S184" s="128"/>
      <c r="T184" s="139"/>
      <c r="U184" s="139"/>
      <c r="V184" s="128">
        <v>40</v>
      </c>
      <c r="W184" s="128">
        <v>252</v>
      </c>
      <c r="X184" s="135">
        <v>0.1</v>
      </c>
      <c r="Y184" s="140"/>
    </row>
    <row r="185" spans="1:25" ht="15" customHeight="1">
      <c r="A185" s="128">
        <v>12</v>
      </c>
      <c r="B185" s="136"/>
      <c r="C185" s="140" t="s">
        <v>140</v>
      </c>
      <c r="D185" s="93" t="s">
        <v>23</v>
      </c>
      <c r="E185" s="128">
        <v>24</v>
      </c>
      <c r="F185" s="161" t="s">
        <v>120</v>
      </c>
      <c r="G185" s="75"/>
      <c r="H185" s="129"/>
      <c r="I185" s="129"/>
      <c r="J185" s="129">
        <v>18</v>
      </c>
      <c r="K185" s="129">
        <f t="shared" si="27"/>
        <v>18</v>
      </c>
      <c r="L185" s="38"/>
      <c r="M185" s="38"/>
      <c r="N185" s="38">
        <f t="shared" si="28"/>
        <v>18</v>
      </c>
      <c r="O185" s="38">
        <f t="shared" si="28"/>
        <v>18</v>
      </c>
      <c r="P185" s="116">
        <f t="shared" si="25"/>
        <v>2.8571428571428571E-3</v>
      </c>
      <c r="Q185" s="116">
        <f t="shared" si="26"/>
        <v>1.8E-3</v>
      </c>
      <c r="R185" s="138" t="s">
        <v>65</v>
      </c>
      <c r="S185" s="128"/>
      <c r="T185" s="139"/>
      <c r="U185" s="139"/>
      <c r="V185" s="128">
        <v>40</v>
      </c>
      <c r="W185" s="128">
        <v>252</v>
      </c>
      <c r="X185" s="135">
        <v>0.1</v>
      </c>
      <c r="Y185" s="140"/>
    </row>
    <row r="186" spans="1:25" s="84" customFormat="1" ht="15" customHeight="1">
      <c r="A186" s="75"/>
      <c r="B186" s="136"/>
      <c r="C186" s="82" t="s">
        <v>24</v>
      </c>
      <c r="D186" s="36" t="s">
        <v>23</v>
      </c>
      <c r="E186" s="75"/>
      <c r="F186" s="75"/>
      <c r="G186" s="75"/>
      <c r="H186" s="87"/>
      <c r="I186" s="87"/>
      <c r="J186" s="87">
        <f>SUM(J174:J185)</f>
        <v>306</v>
      </c>
      <c r="K186" s="129">
        <f t="shared" si="27"/>
        <v>306</v>
      </c>
      <c r="L186" s="46"/>
      <c r="M186" s="46"/>
      <c r="N186" s="38">
        <f t="shared" si="28"/>
        <v>306</v>
      </c>
      <c r="O186" s="38">
        <f t="shared" si="28"/>
        <v>306</v>
      </c>
      <c r="P186" s="115">
        <f t="shared" si="25"/>
        <v>4.8571428571428571E-2</v>
      </c>
      <c r="Q186" s="115">
        <f t="shared" si="26"/>
        <v>3.0600000000000002E-2</v>
      </c>
      <c r="R186" s="141"/>
      <c r="S186" s="75"/>
      <c r="T186" s="82"/>
      <c r="U186" s="82"/>
      <c r="V186" s="75">
        <v>40</v>
      </c>
      <c r="W186" s="75">
        <v>252</v>
      </c>
      <c r="X186" s="83">
        <v>0.1</v>
      </c>
      <c r="Y186" s="136"/>
    </row>
    <row r="187" spans="1:25" ht="15" customHeight="1">
      <c r="A187" s="128">
        <v>1</v>
      </c>
      <c r="B187" s="136"/>
      <c r="C187" s="140" t="s">
        <v>142</v>
      </c>
      <c r="D187" s="93" t="s">
        <v>23</v>
      </c>
      <c r="E187" s="161" t="s">
        <v>110</v>
      </c>
      <c r="F187" s="161" t="s">
        <v>77</v>
      </c>
      <c r="G187" s="128"/>
      <c r="H187" s="129"/>
      <c r="I187" s="129"/>
      <c r="J187" s="129">
        <v>178</v>
      </c>
      <c r="K187" s="129">
        <f t="shared" si="27"/>
        <v>178</v>
      </c>
      <c r="L187" s="38"/>
      <c r="M187" s="38"/>
      <c r="N187" s="38">
        <f t="shared" si="28"/>
        <v>178</v>
      </c>
      <c r="O187" s="38">
        <f t="shared" si="28"/>
        <v>178</v>
      </c>
      <c r="P187" s="116">
        <f t="shared" si="25"/>
        <v>8.8999999999999999E-3</v>
      </c>
      <c r="Q187" s="116">
        <f t="shared" si="26"/>
        <v>1.7799999999999999E-4</v>
      </c>
      <c r="R187" s="342"/>
      <c r="S187" s="128"/>
      <c r="T187" s="139"/>
      <c r="U187" s="139"/>
      <c r="V187" s="128">
        <v>5</v>
      </c>
      <c r="W187" s="128">
        <v>100</v>
      </c>
      <c r="X187" s="135">
        <v>1E-3</v>
      </c>
      <c r="Y187" s="140"/>
    </row>
    <row r="188" spans="1:25" ht="15" customHeight="1">
      <c r="A188" s="128">
        <v>2</v>
      </c>
      <c r="B188" s="136"/>
      <c r="C188" s="140" t="s">
        <v>142</v>
      </c>
      <c r="D188" s="93" t="s">
        <v>23</v>
      </c>
      <c r="E188" s="128">
        <v>2</v>
      </c>
      <c r="F188" s="161" t="s">
        <v>69</v>
      </c>
      <c r="G188" s="128"/>
      <c r="H188" s="129"/>
      <c r="I188" s="129"/>
      <c r="J188" s="129">
        <v>78</v>
      </c>
      <c r="K188" s="129">
        <f t="shared" si="27"/>
        <v>78</v>
      </c>
      <c r="L188" s="38"/>
      <c r="M188" s="38"/>
      <c r="N188" s="38">
        <f t="shared" si="28"/>
        <v>78</v>
      </c>
      <c r="O188" s="38">
        <f t="shared" si="28"/>
        <v>78</v>
      </c>
      <c r="P188" s="116">
        <f t="shared" si="25"/>
        <v>3.9000000000000003E-3</v>
      </c>
      <c r="Q188" s="116">
        <f t="shared" si="26"/>
        <v>7.7999999999999999E-5</v>
      </c>
      <c r="R188" s="342"/>
      <c r="S188" s="128"/>
      <c r="T188" s="129"/>
      <c r="U188" s="139"/>
      <c r="V188" s="128">
        <v>5</v>
      </c>
      <c r="W188" s="128">
        <v>100</v>
      </c>
      <c r="X188" s="135">
        <v>1E-3</v>
      </c>
      <c r="Y188" s="128"/>
    </row>
    <row r="189" spans="1:25" ht="15" customHeight="1">
      <c r="A189" s="128">
        <v>3</v>
      </c>
      <c r="B189" s="136"/>
      <c r="C189" s="140" t="s">
        <v>142</v>
      </c>
      <c r="D189" s="93" t="s">
        <v>23</v>
      </c>
      <c r="E189" s="161" t="s">
        <v>77</v>
      </c>
      <c r="F189" s="161" t="s">
        <v>77</v>
      </c>
      <c r="G189" s="128"/>
      <c r="H189" s="129"/>
      <c r="I189" s="129"/>
      <c r="J189" s="129">
        <v>1</v>
      </c>
      <c r="K189" s="129">
        <f t="shared" si="27"/>
        <v>1</v>
      </c>
      <c r="L189" s="38"/>
      <c r="M189" s="38"/>
      <c r="N189" s="38">
        <f t="shared" si="28"/>
        <v>1</v>
      </c>
      <c r="O189" s="38">
        <f t="shared" si="28"/>
        <v>1</v>
      </c>
      <c r="P189" s="116">
        <f t="shared" si="25"/>
        <v>5.0000000000000002E-5</v>
      </c>
      <c r="Q189" s="116">
        <f t="shared" si="26"/>
        <v>9.9999999999999995E-7</v>
      </c>
      <c r="R189" s="342"/>
      <c r="S189" s="128"/>
      <c r="T189" s="139"/>
      <c r="U189" s="139"/>
      <c r="V189" s="128">
        <v>5</v>
      </c>
      <c r="W189" s="128">
        <v>100</v>
      </c>
      <c r="X189" s="135">
        <v>1E-3</v>
      </c>
      <c r="Y189" s="140"/>
    </row>
    <row r="190" spans="1:25" s="84" customFormat="1" ht="15" customHeight="1">
      <c r="A190" s="75"/>
      <c r="B190" s="136"/>
      <c r="C190" s="82" t="s">
        <v>24</v>
      </c>
      <c r="D190" s="36" t="s">
        <v>23</v>
      </c>
      <c r="E190" s="75"/>
      <c r="F190" s="75"/>
      <c r="G190" s="75"/>
      <c r="H190" s="87"/>
      <c r="I190" s="87"/>
      <c r="J190" s="87">
        <f>SUM(J187:J189)</f>
        <v>257</v>
      </c>
      <c r="K190" s="129">
        <f t="shared" si="27"/>
        <v>257</v>
      </c>
      <c r="L190" s="46"/>
      <c r="M190" s="46"/>
      <c r="N190" s="38">
        <f t="shared" si="28"/>
        <v>257</v>
      </c>
      <c r="O190" s="38">
        <f t="shared" si="28"/>
        <v>257</v>
      </c>
      <c r="P190" s="115">
        <f t="shared" si="25"/>
        <v>1.2849999999999999E-2</v>
      </c>
      <c r="Q190" s="115">
        <f t="shared" si="26"/>
        <v>2.5700000000000001E-4</v>
      </c>
      <c r="R190" s="164"/>
      <c r="S190" s="75"/>
      <c r="T190" s="82"/>
      <c r="U190" s="82"/>
      <c r="V190" s="75">
        <v>5</v>
      </c>
      <c r="W190" s="75">
        <v>100</v>
      </c>
      <c r="X190" s="83">
        <v>1E-3</v>
      </c>
      <c r="Y190" s="136"/>
    </row>
    <row r="191" spans="1:25" ht="15" customHeight="1">
      <c r="A191" s="128">
        <v>1</v>
      </c>
      <c r="B191" s="128" t="s">
        <v>143</v>
      </c>
      <c r="C191" s="140" t="s">
        <v>144</v>
      </c>
      <c r="D191" s="93" t="s">
        <v>23</v>
      </c>
      <c r="E191" s="128">
        <v>5</v>
      </c>
      <c r="F191" s="128">
        <v>91</v>
      </c>
      <c r="G191" s="75"/>
      <c r="H191" s="129"/>
      <c r="I191" s="129"/>
      <c r="J191" s="129">
        <v>3</v>
      </c>
      <c r="K191" s="129">
        <f t="shared" si="27"/>
        <v>3</v>
      </c>
      <c r="L191" s="38"/>
      <c r="M191" s="38"/>
      <c r="N191" s="38">
        <f t="shared" si="28"/>
        <v>3</v>
      </c>
      <c r="O191" s="38">
        <f t="shared" si="28"/>
        <v>3</v>
      </c>
      <c r="P191" s="116">
        <f t="shared" si="25"/>
        <v>1.6071428571428573E-2</v>
      </c>
      <c r="Q191" s="116">
        <f t="shared" si="26"/>
        <v>6.8999999999999999E-3</v>
      </c>
      <c r="R191" s="342"/>
      <c r="S191" s="128"/>
      <c r="T191" s="139"/>
      <c r="U191" s="139"/>
      <c r="V191" s="128">
        <v>75</v>
      </c>
      <c r="W191" s="128">
        <v>14</v>
      </c>
      <c r="X191" s="135">
        <v>2.2999999999999998</v>
      </c>
      <c r="Y191" s="140"/>
    </row>
    <row r="192" spans="1:25" ht="15" customHeight="1">
      <c r="A192" s="128">
        <v>2</v>
      </c>
      <c r="B192" s="128" t="s">
        <v>143</v>
      </c>
      <c r="C192" s="140" t="s">
        <v>144</v>
      </c>
      <c r="D192" s="93" t="s">
        <v>23</v>
      </c>
      <c r="E192" s="128">
        <v>1</v>
      </c>
      <c r="F192" s="161" t="s">
        <v>77</v>
      </c>
      <c r="G192" s="75"/>
      <c r="H192" s="129"/>
      <c r="I192" s="129"/>
      <c r="J192" s="129">
        <v>23</v>
      </c>
      <c r="K192" s="129">
        <f t="shared" si="27"/>
        <v>23</v>
      </c>
      <c r="L192" s="38"/>
      <c r="M192" s="38"/>
      <c r="N192" s="38">
        <f t="shared" si="28"/>
        <v>23</v>
      </c>
      <c r="O192" s="38">
        <f t="shared" si="28"/>
        <v>23</v>
      </c>
      <c r="P192" s="116">
        <f t="shared" si="25"/>
        <v>0.12321428571428572</v>
      </c>
      <c r="Q192" s="116">
        <f t="shared" si="26"/>
        <v>5.2899999999999996E-2</v>
      </c>
      <c r="R192" s="342"/>
      <c r="S192" s="128"/>
      <c r="T192" s="139"/>
      <c r="U192" s="139"/>
      <c r="V192" s="128">
        <v>75</v>
      </c>
      <c r="W192" s="128">
        <v>14</v>
      </c>
      <c r="X192" s="135">
        <v>2.2999999999999998</v>
      </c>
      <c r="Y192" s="140"/>
    </row>
    <row r="193" spans="1:25" ht="15" customHeight="1">
      <c r="A193" s="128">
        <v>3</v>
      </c>
      <c r="B193" s="128" t="s">
        <v>143</v>
      </c>
      <c r="C193" s="140" t="s">
        <v>144</v>
      </c>
      <c r="D193" s="93" t="s">
        <v>23</v>
      </c>
      <c r="E193" s="161" t="s">
        <v>145</v>
      </c>
      <c r="F193" s="161" t="s">
        <v>77</v>
      </c>
      <c r="G193" s="75"/>
      <c r="H193" s="129"/>
      <c r="I193" s="129"/>
      <c r="J193" s="129">
        <v>11</v>
      </c>
      <c r="K193" s="129">
        <f t="shared" si="27"/>
        <v>11</v>
      </c>
      <c r="L193" s="38"/>
      <c r="M193" s="38"/>
      <c r="N193" s="38">
        <f t="shared" si="28"/>
        <v>11</v>
      </c>
      <c r="O193" s="38">
        <f t="shared" si="28"/>
        <v>11</v>
      </c>
      <c r="P193" s="116">
        <f t="shared" si="25"/>
        <v>5.8928571428571427E-2</v>
      </c>
      <c r="Q193" s="116">
        <f t="shared" si="26"/>
        <v>2.5299999999999996E-2</v>
      </c>
      <c r="R193" s="342"/>
      <c r="S193" s="128"/>
      <c r="T193" s="139"/>
      <c r="U193" s="139"/>
      <c r="V193" s="128">
        <v>75</v>
      </c>
      <c r="W193" s="128">
        <v>14</v>
      </c>
      <c r="X193" s="135">
        <v>2.2999999999999998</v>
      </c>
      <c r="Y193" s="140"/>
    </row>
    <row r="194" spans="1:25" ht="15" customHeight="1">
      <c r="A194" s="128">
        <v>4</v>
      </c>
      <c r="B194" s="128" t="s">
        <v>143</v>
      </c>
      <c r="C194" s="140" t="s">
        <v>144</v>
      </c>
      <c r="D194" s="93" t="s">
        <v>23</v>
      </c>
      <c r="E194" s="161" t="s">
        <v>146</v>
      </c>
      <c r="F194" s="161" t="s">
        <v>77</v>
      </c>
      <c r="G194" s="75"/>
      <c r="H194" s="129"/>
      <c r="I194" s="129"/>
      <c r="J194" s="129">
        <v>7</v>
      </c>
      <c r="K194" s="129">
        <f t="shared" si="27"/>
        <v>7</v>
      </c>
      <c r="L194" s="38"/>
      <c r="M194" s="38"/>
      <c r="N194" s="38">
        <f t="shared" si="28"/>
        <v>7</v>
      </c>
      <c r="O194" s="38">
        <f t="shared" si="28"/>
        <v>7</v>
      </c>
      <c r="P194" s="116">
        <f t="shared" si="25"/>
        <v>3.7499999999999999E-2</v>
      </c>
      <c r="Q194" s="116">
        <f t="shared" si="26"/>
        <v>1.6099999999999996E-2</v>
      </c>
      <c r="R194" s="342"/>
      <c r="S194" s="128"/>
      <c r="T194" s="139"/>
      <c r="U194" s="139"/>
      <c r="V194" s="128">
        <v>75</v>
      </c>
      <c r="W194" s="128">
        <v>14</v>
      </c>
      <c r="X194" s="135">
        <v>2.2999999999999998</v>
      </c>
      <c r="Y194" s="140"/>
    </row>
    <row r="195" spans="1:25" ht="15" customHeight="1">
      <c r="A195" s="128">
        <v>5</v>
      </c>
      <c r="B195" s="128" t="s">
        <v>143</v>
      </c>
      <c r="C195" s="140" t="s">
        <v>144</v>
      </c>
      <c r="D195" s="93" t="s">
        <v>23</v>
      </c>
      <c r="E195" s="161" t="s">
        <v>141</v>
      </c>
      <c r="F195" s="161" t="s">
        <v>77</v>
      </c>
      <c r="G195" s="75"/>
      <c r="H195" s="129"/>
      <c r="I195" s="129"/>
      <c r="J195" s="129"/>
      <c r="K195" s="129">
        <f t="shared" si="27"/>
        <v>0</v>
      </c>
      <c r="L195" s="38"/>
      <c r="M195" s="38"/>
      <c r="N195" s="38">
        <f t="shared" si="28"/>
        <v>0</v>
      </c>
      <c r="O195" s="38">
        <f t="shared" si="28"/>
        <v>0</v>
      </c>
      <c r="P195" s="116">
        <f>(O195*V195/1000)/W195</f>
        <v>0</v>
      </c>
      <c r="Q195" s="116">
        <f>O195*X195/1000</f>
        <v>0</v>
      </c>
      <c r="R195" s="342"/>
      <c r="S195" s="128"/>
      <c r="T195" s="139"/>
      <c r="U195" s="139"/>
      <c r="V195" s="128">
        <v>75</v>
      </c>
      <c r="W195" s="128">
        <v>14</v>
      </c>
      <c r="X195" s="135">
        <v>2.2999999999999998</v>
      </c>
      <c r="Y195" s="140"/>
    </row>
    <row r="196" spans="1:25" s="84" customFormat="1" ht="15" customHeight="1">
      <c r="A196" s="75"/>
      <c r="B196" s="136"/>
      <c r="C196" s="82" t="s">
        <v>24</v>
      </c>
      <c r="D196" s="36" t="s">
        <v>23</v>
      </c>
      <c r="E196" s="75"/>
      <c r="F196" s="75"/>
      <c r="G196" s="75"/>
      <c r="H196" s="87"/>
      <c r="I196" s="87"/>
      <c r="J196" s="87">
        <f>SUM(J191:J195)</f>
        <v>44</v>
      </c>
      <c r="K196" s="129">
        <f t="shared" si="27"/>
        <v>44</v>
      </c>
      <c r="L196" s="46"/>
      <c r="M196" s="46"/>
      <c r="N196" s="38">
        <f t="shared" si="28"/>
        <v>44</v>
      </c>
      <c r="O196" s="38">
        <f t="shared" si="28"/>
        <v>44</v>
      </c>
      <c r="P196" s="115">
        <f t="shared" ref="P196:P217" si="29">(O196*V196/1000)/W196</f>
        <v>0.23571428571428571</v>
      </c>
      <c r="Q196" s="115">
        <f t="shared" ref="Q196:Q217" si="30">O196*X196/1000</f>
        <v>0.10119999999999998</v>
      </c>
      <c r="R196" s="164"/>
      <c r="S196" s="75"/>
      <c r="T196" s="82"/>
      <c r="U196" s="82"/>
      <c r="V196" s="75">
        <v>75</v>
      </c>
      <c r="W196" s="75">
        <v>14</v>
      </c>
      <c r="X196" s="83">
        <v>2.2999999999999998</v>
      </c>
      <c r="Y196" s="136"/>
    </row>
    <row r="197" spans="1:25" ht="15" customHeight="1">
      <c r="A197" s="128">
        <v>1</v>
      </c>
      <c r="B197" s="128" t="s">
        <v>147</v>
      </c>
      <c r="C197" s="140" t="s">
        <v>148</v>
      </c>
      <c r="D197" s="93" t="s">
        <v>23</v>
      </c>
      <c r="E197" s="128">
        <v>2</v>
      </c>
      <c r="F197" s="99">
        <v>89</v>
      </c>
      <c r="G197" s="75"/>
      <c r="H197" s="129"/>
      <c r="I197" s="129"/>
      <c r="J197" s="129">
        <v>8</v>
      </c>
      <c r="K197" s="129">
        <f t="shared" si="27"/>
        <v>8</v>
      </c>
      <c r="L197" s="38"/>
      <c r="M197" s="38"/>
      <c r="N197" s="38">
        <f t="shared" si="28"/>
        <v>8</v>
      </c>
      <c r="O197" s="38">
        <f t="shared" si="28"/>
        <v>8</v>
      </c>
      <c r="P197" s="116">
        <f t="shared" si="29"/>
        <v>4.2500000000000003E-2</v>
      </c>
      <c r="Q197" s="116">
        <f t="shared" si="30"/>
        <v>3.2000000000000001E-2</v>
      </c>
      <c r="R197" s="342"/>
      <c r="S197" s="128"/>
      <c r="T197" s="139"/>
      <c r="U197" s="139"/>
      <c r="V197" s="128">
        <v>85</v>
      </c>
      <c r="W197" s="128">
        <v>16</v>
      </c>
      <c r="X197" s="135">
        <v>4</v>
      </c>
      <c r="Y197" s="140"/>
    </row>
    <row r="198" spans="1:25" ht="15" customHeight="1">
      <c r="A198" s="128">
        <v>2</v>
      </c>
      <c r="B198" s="128" t="s">
        <v>147</v>
      </c>
      <c r="C198" s="140" t="s">
        <v>148</v>
      </c>
      <c r="D198" s="93" t="s">
        <v>23</v>
      </c>
      <c r="E198" s="128">
        <v>3</v>
      </c>
      <c r="F198" s="99">
        <v>89</v>
      </c>
      <c r="G198" s="75"/>
      <c r="H198" s="129"/>
      <c r="I198" s="129"/>
      <c r="J198" s="129">
        <v>16</v>
      </c>
      <c r="K198" s="129">
        <f t="shared" si="27"/>
        <v>16</v>
      </c>
      <c r="L198" s="38"/>
      <c r="M198" s="38"/>
      <c r="N198" s="38">
        <f t="shared" si="28"/>
        <v>16</v>
      </c>
      <c r="O198" s="38">
        <f t="shared" si="28"/>
        <v>16</v>
      </c>
      <c r="P198" s="116">
        <f t="shared" si="29"/>
        <v>8.5000000000000006E-2</v>
      </c>
      <c r="Q198" s="116">
        <f t="shared" si="30"/>
        <v>6.4000000000000001E-2</v>
      </c>
      <c r="R198" s="342"/>
      <c r="S198" s="128"/>
      <c r="T198" s="139"/>
      <c r="U198" s="139"/>
      <c r="V198" s="128">
        <v>85</v>
      </c>
      <c r="W198" s="128">
        <v>16</v>
      </c>
      <c r="X198" s="135">
        <v>4</v>
      </c>
      <c r="Y198" s="140"/>
    </row>
    <row r="199" spans="1:25" ht="15" customHeight="1">
      <c r="A199" s="128">
        <v>3</v>
      </c>
      <c r="B199" s="128" t="s">
        <v>147</v>
      </c>
      <c r="C199" s="140" t="s">
        <v>148</v>
      </c>
      <c r="D199" s="93" t="s">
        <v>23</v>
      </c>
      <c r="E199" s="128">
        <v>12</v>
      </c>
      <c r="F199" s="99">
        <v>99</v>
      </c>
      <c r="G199" s="75"/>
      <c r="H199" s="129"/>
      <c r="I199" s="129"/>
      <c r="J199" s="129">
        <v>2</v>
      </c>
      <c r="K199" s="129">
        <f t="shared" si="27"/>
        <v>2</v>
      </c>
      <c r="L199" s="38"/>
      <c r="M199" s="38"/>
      <c r="N199" s="38">
        <f t="shared" si="28"/>
        <v>2</v>
      </c>
      <c r="O199" s="38">
        <f t="shared" si="28"/>
        <v>2</v>
      </c>
      <c r="P199" s="116">
        <f t="shared" si="29"/>
        <v>1.0625000000000001E-2</v>
      </c>
      <c r="Q199" s="116">
        <f t="shared" si="30"/>
        <v>8.0000000000000002E-3</v>
      </c>
      <c r="R199" s="342"/>
      <c r="S199" s="128"/>
      <c r="T199" s="139"/>
      <c r="U199" s="139"/>
      <c r="V199" s="128">
        <v>85</v>
      </c>
      <c r="W199" s="128">
        <v>16</v>
      </c>
      <c r="X199" s="135">
        <v>4</v>
      </c>
      <c r="Y199" s="140"/>
    </row>
    <row r="200" spans="1:25" ht="15" customHeight="1">
      <c r="A200" s="128">
        <v>4</v>
      </c>
      <c r="B200" s="128" t="s">
        <v>147</v>
      </c>
      <c r="C200" s="140" t="s">
        <v>148</v>
      </c>
      <c r="D200" s="93" t="s">
        <v>23</v>
      </c>
      <c r="E200" s="128">
        <v>1</v>
      </c>
      <c r="F200" s="161" t="s">
        <v>77</v>
      </c>
      <c r="G200" s="75"/>
      <c r="H200" s="129"/>
      <c r="I200" s="129"/>
      <c r="J200" s="129">
        <v>1</v>
      </c>
      <c r="K200" s="129">
        <f t="shared" si="27"/>
        <v>1</v>
      </c>
      <c r="L200" s="38"/>
      <c r="M200" s="38"/>
      <c r="N200" s="38">
        <f t="shared" si="28"/>
        <v>1</v>
      </c>
      <c r="O200" s="38">
        <f t="shared" si="28"/>
        <v>1</v>
      </c>
      <c r="P200" s="116">
        <f t="shared" si="29"/>
        <v>5.3125000000000004E-3</v>
      </c>
      <c r="Q200" s="116">
        <f t="shared" si="30"/>
        <v>4.0000000000000001E-3</v>
      </c>
      <c r="R200" s="342"/>
      <c r="S200" s="128"/>
      <c r="T200" s="139"/>
      <c r="U200" s="139"/>
      <c r="V200" s="128">
        <v>85</v>
      </c>
      <c r="W200" s="128">
        <v>16</v>
      </c>
      <c r="X200" s="135">
        <v>4</v>
      </c>
      <c r="Y200" s="140"/>
    </row>
    <row r="201" spans="1:25" ht="15" customHeight="1">
      <c r="A201" s="128">
        <v>5</v>
      </c>
      <c r="B201" s="128" t="s">
        <v>147</v>
      </c>
      <c r="C201" s="140" t="s">
        <v>148</v>
      </c>
      <c r="D201" s="93" t="s">
        <v>23</v>
      </c>
      <c r="E201" s="128">
        <v>1</v>
      </c>
      <c r="F201" s="161" t="s">
        <v>149</v>
      </c>
      <c r="G201" s="75"/>
      <c r="H201" s="129"/>
      <c r="I201" s="129"/>
      <c r="J201" s="129">
        <v>13</v>
      </c>
      <c r="K201" s="129">
        <f t="shared" si="27"/>
        <v>13</v>
      </c>
      <c r="L201" s="38"/>
      <c r="M201" s="38"/>
      <c r="N201" s="38">
        <f t="shared" si="28"/>
        <v>13</v>
      </c>
      <c r="O201" s="38">
        <f t="shared" si="28"/>
        <v>13</v>
      </c>
      <c r="P201" s="116">
        <f t="shared" si="29"/>
        <v>6.9062499999999999E-2</v>
      </c>
      <c r="Q201" s="116">
        <f t="shared" si="30"/>
        <v>5.1999999999999998E-2</v>
      </c>
      <c r="R201" s="342"/>
      <c r="S201" s="128"/>
      <c r="T201" s="139"/>
      <c r="U201" s="139"/>
      <c r="V201" s="128">
        <v>85</v>
      </c>
      <c r="W201" s="128">
        <v>16</v>
      </c>
      <c r="X201" s="135">
        <v>4</v>
      </c>
      <c r="Y201" s="140"/>
    </row>
    <row r="202" spans="1:25" ht="15" customHeight="1">
      <c r="A202" s="128">
        <v>6</v>
      </c>
      <c r="B202" s="128" t="s">
        <v>147</v>
      </c>
      <c r="C202" s="140" t="s">
        <v>148</v>
      </c>
      <c r="D202" s="93" t="s">
        <v>23</v>
      </c>
      <c r="E202" s="161" t="s">
        <v>110</v>
      </c>
      <c r="F202" s="161" t="s">
        <v>95</v>
      </c>
      <c r="G202" s="75"/>
      <c r="H202" s="129"/>
      <c r="I202" s="129"/>
      <c r="J202" s="129">
        <v>5</v>
      </c>
      <c r="K202" s="129">
        <f t="shared" si="27"/>
        <v>5</v>
      </c>
      <c r="L202" s="38"/>
      <c r="M202" s="38"/>
      <c r="N202" s="38">
        <f t="shared" si="28"/>
        <v>5</v>
      </c>
      <c r="O202" s="38">
        <f t="shared" si="28"/>
        <v>5</v>
      </c>
      <c r="P202" s="116">
        <f t="shared" si="29"/>
        <v>2.6562499999999999E-2</v>
      </c>
      <c r="Q202" s="116">
        <f t="shared" si="30"/>
        <v>0.02</v>
      </c>
      <c r="R202" s="342"/>
      <c r="S202" s="128"/>
      <c r="T202" s="139"/>
      <c r="U202" s="139"/>
      <c r="V202" s="128">
        <v>85</v>
      </c>
      <c r="W202" s="128">
        <v>16</v>
      </c>
      <c r="X202" s="135">
        <v>4</v>
      </c>
      <c r="Y202" s="140"/>
    </row>
    <row r="203" spans="1:25" ht="15" customHeight="1">
      <c r="A203" s="128">
        <v>7</v>
      </c>
      <c r="B203" s="128" t="s">
        <v>147</v>
      </c>
      <c r="C203" s="140" t="s">
        <v>148</v>
      </c>
      <c r="D203" s="93" t="s">
        <v>23</v>
      </c>
      <c r="E203" s="161" t="s">
        <v>110</v>
      </c>
      <c r="F203" s="161" t="s">
        <v>150</v>
      </c>
      <c r="G203" s="75"/>
      <c r="H203" s="129"/>
      <c r="I203" s="129"/>
      <c r="J203" s="129">
        <v>10</v>
      </c>
      <c r="K203" s="129">
        <f t="shared" si="27"/>
        <v>10</v>
      </c>
      <c r="L203" s="38"/>
      <c r="M203" s="38"/>
      <c r="N203" s="38">
        <f t="shared" si="28"/>
        <v>10</v>
      </c>
      <c r="O203" s="38">
        <f t="shared" si="28"/>
        <v>10</v>
      </c>
      <c r="P203" s="116">
        <f t="shared" si="29"/>
        <v>5.3124999999999999E-2</v>
      </c>
      <c r="Q203" s="116">
        <f t="shared" si="30"/>
        <v>0.04</v>
      </c>
      <c r="R203" s="342"/>
      <c r="S203" s="128"/>
      <c r="T203" s="139"/>
      <c r="U203" s="139"/>
      <c r="V203" s="128">
        <v>85</v>
      </c>
      <c r="W203" s="128">
        <v>16</v>
      </c>
      <c r="X203" s="135">
        <v>4</v>
      </c>
      <c r="Y203" s="140"/>
    </row>
    <row r="204" spans="1:25" ht="15" customHeight="1">
      <c r="A204" s="128">
        <v>8</v>
      </c>
      <c r="B204" s="128" t="s">
        <v>147</v>
      </c>
      <c r="C204" s="140" t="s">
        <v>148</v>
      </c>
      <c r="D204" s="93" t="s">
        <v>23</v>
      </c>
      <c r="E204" s="161" t="s">
        <v>43</v>
      </c>
      <c r="F204" s="161" t="s">
        <v>136</v>
      </c>
      <c r="G204" s="75"/>
      <c r="H204" s="129"/>
      <c r="I204" s="129"/>
      <c r="J204" s="129">
        <v>3</v>
      </c>
      <c r="K204" s="129">
        <f t="shared" si="27"/>
        <v>3</v>
      </c>
      <c r="L204" s="38"/>
      <c r="M204" s="38"/>
      <c r="N204" s="38">
        <f t="shared" si="28"/>
        <v>3</v>
      </c>
      <c r="O204" s="38">
        <f t="shared" si="28"/>
        <v>3</v>
      </c>
      <c r="P204" s="116">
        <f t="shared" si="29"/>
        <v>1.59375E-2</v>
      </c>
      <c r="Q204" s="116">
        <f t="shared" si="30"/>
        <v>1.2E-2</v>
      </c>
      <c r="R204" s="342"/>
      <c r="S204" s="128"/>
      <c r="T204" s="139"/>
      <c r="U204" s="139"/>
      <c r="V204" s="128">
        <v>85</v>
      </c>
      <c r="W204" s="128">
        <v>16</v>
      </c>
      <c r="X204" s="135">
        <v>4</v>
      </c>
      <c r="Y204" s="140"/>
    </row>
    <row r="205" spans="1:25" ht="15" customHeight="1">
      <c r="A205" s="128">
        <v>9</v>
      </c>
      <c r="B205" s="128" t="s">
        <v>147</v>
      </c>
      <c r="C205" s="140" t="s">
        <v>148</v>
      </c>
      <c r="D205" s="93" t="s">
        <v>23</v>
      </c>
      <c r="E205" s="161" t="s">
        <v>151</v>
      </c>
      <c r="F205" s="161" t="s">
        <v>82</v>
      </c>
      <c r="G205" s="75"/>
      <c r="H205" s="129"/>
      <c r="I205" s="129"/>
      <c r="J205" s="129">
        <v>8</v>
      </c>
      <c r="K205" s="129">
        <f t="shared" si="27"/>
        <v>8</v>
      </c>
      <c r="L205" s="38"/>
      <c r="M205" s="38"/>
      <c r="N205" s="38">
        <f t="shared" si="28"/>
        <v>8</v>
      </c>
      <c r="O205" s="38">
        <f t="shared" si="28"/>
        <v>8</v>
      </c>
      <c r="P205" s="116">
        <f t="shared" si="29"/>
        <v>4.2500000000000003E-2</v>
      </c>
      <c r="Q205" s="116">
        <f t="shared" si="30"/>
        <v>3.2000000000000001E-2</v>
      </c>
      <c r="R205" s="342"/>
      <c r="S205" s="128"/>
      <c r="T205" s="139"/>
      <c r="U205" s="139"/>
      <c r="V205" s="128">
        <v>85</v>
      </c>
      <c r="W205" s="128">
        <v>16</v>
      </c>
      <c r="X205" s="135">
        <v>4</v>
      </c>
      <c r="Y205" s="140"/>
    </row>
    <row r="206" spans="1:25" s="84" customFormat="1" ht="15" customHeight="1">
      <c r="A206" s="75"/>
      <c r="B206" s="136"/>
      <c r="C206" s="82" t="s">
        <v>24</v>
      </c>
      <c r="D206" s="36" t="s">
        <v>23</v>
      </c>
      <c r="E206" s="75"/>
      <c r="F206" s="75"/>
      <c r="G206" s="75"/>
      <c r="H206" s="87"/>
      <c r="I206" s="87"/>
      <c r="J206" s="87">
        <f>SUM(J197:J205)</f>
        <v>66</v>
      </c>
      <c r="K206" s="129">
        <f t="shared" si="27"/>
        <v>66</v>
      </c>
      <c r="L206" s="46"/>
      <c r="M206" s="46"/>
      <c r="N206" s="38">
        <f t="shared" si="28"/>
        <v>66</v>
      </c>
      <c r="O206" s="38">
        <f t="shared" si="28"/>
        <v>66</v>
      </c>
      <c r="P206" s="115">
        <f t="shared" si="29"/>
        <v>0.35062500000000002</v>
      </c>
      <c r="Q206" s="115">
        <f t="shared" si="30"/>
        <v>0.26400000000000001</v>
      </c>
      <c r="R206" s="164"/>
      <c r="S206" s="75"/>
      <c r="T206" s="82"/>
      <c r="U206" s="82"/>
      <c r="V206" s="75">
        <v>85</v>
      </c>
      <c r="W206" s="75">
        <v>16</v>
      </c>
      <c r="X206" s="83">
        <v>4</v>
      </c>
      <c r="Y206" s="136"/>
    </row>
    <row r="207" spans="1:25" ht="15" customHeight="1">
      <c r="A207" s="128">
        <v>1</v>
      </c>
      <c r="B207" s="128" t="s">
        <v>152</v>
      </c>
      <c r="C207" s="140" t="s">
        <v>153</v>
      </c>
      <c r="D207" s="93" t="s">
        <v>23</v>
      </c>
      <c r="E207" s="128">
        <v>1</v>
      </c>
      <c r="F207" s="99">
        <v>94</v>
      </c>
      <c r="G207" s="75"/>
      <c r="H207" s="129"/>
      <c r="I207" s="129"/>
      <c r="J207" s="129">
        <v>8</v>
      </c>
      <c r="K207" s="129">
        <f t="shared" si="27"/>
        <v>8</v>
      </c>
      <c r="L207" s="38"/>
      <c r="M207" s="38"/>
      <c r="N207" s="38">
        <f t="shared" si="28"/>
        <v>8</v>
      </c>
      <c r="O207" s="38">
        <f t="shared" si="28"/>
        <v>8</v>
      </c>
      <c r="P207" s="116">
        <f t="shared" si="29"/>
        <v>3.7499999999999999E-2</v>
      </c>
      <c r="Q207" s="116">
        <f t="shared" si="30"/>
        <v>2.5600000000000001E-2</v>
      </c>
      <c r="R207" s="342"/>
      <c r="S207" s="128"/>
      <c r="T207" s="139"/>
      <c r="U207" s="139"/>
      <c r="V207" s="128">
        <v>75</v>
      </c>
      <c r="W207" s="128">
        <v>16</v>
      </c>
      <c r="X207" s="135">
        <v>3.2</v>
      </c>
      <c r="Y207" s="140"/>
    </row>
    <row r="208" spans="1:25" ht="15" customHeight="1">
      <c r="A208" s="128">
        <v>2</v>
      </c>
      <c r="B208" s="128" t="s">
        <v>152</v>
      </c>
      <c r="C208" s="140" t="s">
        <v>153</v>
      </c>
      <c r="D208" s="93" t="s">
        <v>23</v>
      </c>
      <c r="E208" s="128">
        <v>1</v>
      </c>
      <c r="F208" s="161" t="s">
        <v>68</v>
      </c>
      <c r="G208" s="75"/>
      <c r="H208" s="129"/>
      <c r="I208" s="129"/>
      <c r="J208" s="129">
        <v>6</v>
      </c>
      <c r="K208" s="129">
        <f t="shared" si="27"/>
        <v>6</v>
      </c>
      <c r="L208" s="38"/>
      <c r="M208" s="38"/>
      <c r="N208" s="38">
        <f t="shared" si="28"/>
        <v>6</v>
      </c>
      <c r="O208" s="38">
        <f t="shared" si="28"/>
        <v>6</v>
      </c>
      <c r="P208" s="116">
        <f t="shared" si="29"/>
        <v>2.8125000000000001E-2</v>
      </c>
      <c r="Q208" s="116">
        <f t="shared" si="30"/>
        <v>1.9200000000000002E-2</v>
      </c>
      <c r="R208" s="342"/>
      <c r="S208" s="128"/>
      <c r="T208" s="139"/>
      <c r="U208" s="139"/>
      <c r="V208" s="128">
        <v>75</v>
      </c>
      <c r="W208" s="128">
        <v>16</v>
      </c>
      <c r="X208" s="135">
        <v>3.2</v>
      </c>
      <c r="Y208" s="140"/>
    </row>
    <row r="209" spans="1:25" ht="15" customHeight="1">
      <c r="A209" s="128">
        <v>3</v>
      </c>
      <c r="B209" s="128" t="s">
        <v>152</v>
      </c>
      <c r="C209" s="140" t="s">
        <v>153</v>
      </c>
      <c r="D209" s="93" t="s">
        <v>23</v>
      </c>
      <c r="E209" s="128">
        <v>1</v>
      </c>
      <c r="F209" s="161" t="s">
        <v>123</v>
      </c>
      <c r="G209" s="75"/>
      <c r="H209" s="129"/>
      <c r="I209" s="129"/>
      <c r="J209" s="129">
        <v>10</v>
      </c>
      <c r="K209" s="129">
        <f t="shared" si="27"/>
        <v>10</v>
      </c>
      <c r="L209" s="38"/>
      <c r="M209" s="38"/>
      <c r="N209" s="38">
        <f t="shared" si="28"/>
        <v>10</v>
      </c>
      <c r="O209" s="38">
        <f t="shared" si="28"/>
        <v>10</v>
      </c>
      <c r="P209" s="116">
        <f t="shared" si="29"/>
        <v>4.6875E-2</v>
      </c>
      <c r="Q209" s="116">
        <f t="shared" si="30"/>
        <v>3.2000000000000001E-2</v>
      </c>
      <c r="R209" s="342"/>
      <c r="S209" s="128"/>
      <c r="T209" s="139"/>
      <c r="U209" s="139"/>
      <c r="V209" s="128">
        <v>75</v>
      </c>
      <c r="W209" s="128">
        <v>16</v>
      </c>
      <c r="X209" s="135">
        <v>3.2</v>
      </c>
      <c r="Y209" s="140"/>
    </row>
    <row r="210" spans="1:25" s="84" customFormat="1" ht="15" customHeight="1">
      <c r="A210" s="75"/>
      <c r="B210" s="136"/>
      <c r="C210" s="82" t="s">
        <v>24</v>
      </c>
      <c r="D210" s="36" t="s">
        <v>23</v>
      </c>
      <c r="E210" s="75"/>
      <c r="F210" s="75"/>
      <c r="G210" s="75"/>
      <c r="H210" s="87"/>
      <c r="I210" s="87"/>
      <c r="J210" s="87">
        <f>SUM(J207:J209)</f>
        <v>24</v>
      </c>
      <c r="K210" s="129">
        <f t="shared" si="27"/>
        <v>24</v>
      </c>
      <c r="L210" s="46"/>
      <c r="M210" s="46"/>
      <c r="N210" s="38">
        <f t="shared" si="28"/>
        <v>24</v>
      </c>
      <c r="O210" s="38">
        <f t="shared" si="28"/>
        <v>24</v>
      </c>
      <c r="P210" s="115">
        <f t="shared" si="29"/>
        <v>0.1125</v>
      </c>
      <c r="Q210" s="115">
        <f t="shared" si="30"/>
        <v>7.6800000000000007E-2</v>
      </c>
      <c r="R210" s="164"/>
      <c r="S210" s="75"/>
      <c r="T210" s="82"/>
      <c r="U210" s="82"/>
      <c r="V210" s="75">
        <v>75</v>
      </c>
      <c r="W210" s="75">
        <v>16</v>
      </c>
      <c r="X210" s="83">
        <v>3.2</v>
      </c>
      <c r="Y210" s="136"/>
    </row>
    <row r="211" spans="1:25" ht="15" customHeight="1">
      <c r="A211" s="128">
        <v>1</v>
      </c>
      <c r="B211" s="136"/>
      <c r="C211" s="140" t="s">
        <v>154</v>
      </c>
      <c r="D211" s="93" t="s">
        <v>23</v>
      </c>
      <c r="E211" s="128">
        <v>3</v>
      </c>
      <c r="F211" s="161" t="s">
        <v>155</v>
      </c>
      <c r="G211" s="75"/>
      <c r="H211" s="129"/>
      <c r="I211" s="129"/>
      <c r="J211" s="129">
        <v>15</v>
      </c>
      <c r="K211" s="129">
        <f t="shared" si="27"/>
        <v>15</v>
      </c>
      <c r="L211" s="38"/>
      <c r="M211" s="38"/>
      <c r="N211" s="38">
        <f t="shared" si="28"/>
        <v>15</v>
      </c>
      <c r="O211" s="38">
        <f t="shared" si="28"/>
        <v>15</v>
      </c>
      <c r="P211" s="116">
        <f t="shared" si="29"/>
        <v>7.4999999999999997E-3</v>
      </c>
      <c r="Q211" s="116">
        <f t="shared" si="30"/>
        <v>2.6999999999999997E-3</v>
      </c>
      <c r="R211" s="138" t="s">
        <v>65</v>
      </c>
      <c r="S211" s="128"/>
      <c r="T211" s="139"/>
      <c r="U211" s="139"/>
      <c r="V211" s="128">
        <v>1</v>
      </c>
      <c r="W211" s="128">
        <v>2</v>
      </c>
      <c r="X211" s="135">
        <v>0.18</v>
      </c>
      <c r="Y211" s="140"/>
    </row>
    <row r="212" spans="1:25" ht="15" customHeight="1">
      <c r="A212" s="128">
        <v>2</v>
      </c>
      <c r="B212" s="136"/>
      <c r="C212" s="140" t="s">
        <v>154</v>
      </c>
      <c r="D212" s="93" t="s">
        <v>23</v>
      </c>
      <c r="E212" s="128">
        <v>1</v>
      </c>
      <c r="F212" s="161" t="s">
        <v>123</v>
      </c>
      <c r="G212" s="128">
        <v>253</v>
      </c>
      <c r="H212" s="129"/>
      <c r="I212" s="129"/>
      <c r="J212" s="129">
        <v>8</v>
      </c>
      <c r="K212" s="129">
        <f t="shared" si="27"/>
        <v>8</v>
      </c>
      <c r="L212" s="38"/>
      <c r="M212" s="38"/>
      <c r="N212" s="38">
        <f t="shared" si="28"/>
        <v>8</v>
      </c>
      <c r="O212" s="38">
        <f t="shared" si="28"/>
        <v>8</v>
      </c>
      <c r="P212" s="116">
        <f t="shared" si="29"/>
        <v>4.0000000000000001E-3</v>
      </c>
      <c r="Q212" s="116">
        <f t="shared" si="30"/>
        <v>1.4399999999999999E-3</v>
      </c>
      <c r="R212" s="138" t="s">
        <v>65</v>
      </c>
      <c r="S212" s="128"/>
      <c r="T212" s="139"/>
      <c r="U212" s="139"/>
      <c r="V212" s="128">
        <v>1</v>
      </c>
      <c r="W212" s="128">
        <v>2</v>
      </c>
      <c r="X212" s="135">
        <v>0.18</v>
      </c>
      <c r="Y212" s="140"/>
    </row>
    <row r="213" spans="1:25" ht="15" customHeight="1">
      <c r="A213" s="128">
        <v>3</v>
      </c>
      <c r="B213" s="136"/>
      <c r="C213" s="140" t="s">
        <v>154</v>
      </c>
      <c r="D213" s="93" t="s">
        <v>23</v>
      </c>
      <c r="E213" s="128">
        <v>10</v>
      </c>
      <c r="F213" s="161" t="s">
        <v>123</v>
      </c>
      <c r="G213" s="128">
        <v>253</v>
      </c>
      <c r="H213" s="129"/>
      <c r="I213" s="129"/>
      <c r="J213" s="129">
        <v>8</v>
      </c>
      <c r="K213" s="129">
        <f t="shared" si="27"/>
        <v>8</v>
      </c>
      <c r="L213" s="38"/>
      <c r="M213" s="38"/>
      <c r="N213" s="38">
        <f t="shared" si="28"/>
        <v>8</v>
      </c>
      <c r="O213" s="38">
        <f t="shared" si="28"/>
        <v>8</v>
      </c>
      <c r="P213" s="116">
        <f t="shared" si="29"/>
        <v>4.0000000000000001E-3</v>
      </c>
      <c r="Q213" s="116">
        <f t="shared" si="30"/>
        <v>1.4399999999999999E-3</v>
      </c>
      <c r="R213" s="138" t="s">
        <v>65</v>
      </c>
      <c r="S213" s="128"/>
      <c r="T213" s="139"/>
      <c r="U213" s="139"/>
      <c r="V213" s="128">
        <v>1</v>
      </c>
      <c r="W213" s="128">
        <v>2</v>
      </c>
      <c r="X213" s="135">
        <v>0.18</v>
      </c>
      <c r="Y213" s="140"/>
    </row>
    <row r="214" spans="1:25" ht="15" customHeight="1">
      <c r="A214" s="128">
        <v>4</v>
      </c>
      <c r="B214" s="136"/>
      <c r="C214" s="140" t="s">
        <v>154</v>
      </c>
      <c r="D214" s="93" t="s">
        <v>23</v>
      </c>
      <c r="E214" s="128">
        <v>32</v>
      </c>
      <c r="F214" s="161" t="s">
        <v>95</v>
      </c>
      <c r="G214" s="128"/>
      <c r="H214" s="129"/>
      <c r="I214" s="129"/>
      <c r="J214" s="129">
        <v>4</v>
      </c>
      <c r="K214" s="129">
        <f t="shared" si="27"/>
        <v>4</v>
      </c>
      <c r="L214" s="38"/>
      <c r="M214" s="38"/>
      <c r="N214" s="38">
        <f t="shared" si="28"/>
        <v>4</v>
      </c>
      <c r="O214" s="38">
        <f t="shared" si="28"/>
        <v>4</v>
      </c>
      <c r="P214" s="116">
        <f t="shared" si="29"/>
        <v>2E-3</v>
      </c>
      <c r="Q214" s="116">
        <f t="shared" si="30"/>
        <v>7.1999999999999994E-4</v>
      </c>
      <c r="R214" s="138" t="s">
        <v>65</v>
      </c>
      <c r="S214" s="128"/>
      <c r="T214" s="139"/>
      <c r="U214" s="139"/>
      <c r="V214" s="128">
        <v>1</v>
      </c>
      <c r="W214" s="128">
        <v>2</v>
      </c>
      <c r="X214" s="135">
        <v>0.18</v>
      </c>
      <c r="Y214" s="140"/>
    </row>
    <row r="215" spans="1:25" ht="15" customHeight="1">
      <c r="A215" s="128">
        <v>5</v>
      </c>
      <c r="B215" s="136"/>
      <c r="C215" s="140" t="s">
        <v>154</v>
      </c>
      <c r="D215" s="93" t="s">
        <v>23</v>
      </c>
      <c r="E215" s="128">
        <v>33</v>
      </c>
      <c r="F215" s="161" t="s">
        <v>136</v>
      </c>
      <c r="G215" s="75"/>
      <c r="H215" s="129"/>
      <c r="I215" s="129"/>
      <c r="J215" s="129">
        <v>9</v>
      </c>
      <c r="K215" s="129">
        <f t="shared" ref="K215:K244" si="31">SUM(J215)</f>
        <v>9</v>
      </c>
      <c r="L215" s="38"/>
      <c r="M215" s="38"/>
      <c r="N215" s="38">
        <f t="shared" si="28"/>
        <v>9</v>
      </c>
      <c r="O215" s="38">
        <f t="shared" si="28"/>
        <v>9</v>
      </c>
      <c r="P215" s="116">
        <f t="shared" si="29"/>
        <v>4.4999999999999997E-3</v>
      </c>
      <c r="Q215" s="116">
        <f t="shared" si="30"/>
        <v>1.6199999999999999E-3</v>
      </c>
      <c r="R215" s="138" t="s">
        <v>65</v>
      </c>
      <c r="S215" s="128"/>
      <c r="T215" s="139"/>
      <c r="U215" s="139"/>
      <c r="V215" s="128">
        <v>1</v>
      </c>
      <c r="W215" s="128">
        <v>2</v>
      </c>
      <c r="X215" s="135">
        <v>0.18</v>
      </c>
      <c r="Y215" s="140"/>
    </row>
    <row r="216" spans="1:25" ht="15" customHeight="1">
      <c r="A216" s="128">
        <v>6</v>
      </c>
      <c r="B216" s="136"/>
      <c r="C216" s="140" t="s">
        <v>154</v>
      </c>
      <c r="D216" s="93" t="s">
        <v>23</v>
      </c>
      <c r="E216" s="128" t="s">
        <v>156</v>
      </c>
      <c r="F216" s="161" t="s">
        <v>82</v>
      </c>
      <c r="G216" s="75"/>
      <c r="H216" s="129"/>
      <c r="I216" s="129"/>
      <c r="J216" s="129">
        <v>3</v>
      </c>
      <c r="K216" s="129">
        <f t="shared" si="31"/>
        <v>3</v>
      </c>
      <c r="L216" s="38"/>
      <c r="M216" s="38"/>
      <c r="N216" s="38">
        <f t="shared" si="28"/>
        <v>3</v>
      </c>
      <c r="O216" s="38">
        <f t="shared" si="28"/>
        <v>3</v>
      </c>
      <c r="P216" s="116">
        <f t="shared" si="29"/>
        <v>1.5E-3</v>
      </c>
      <c r="Q216" s="116">
        <f t="shared" si="30"/>
        <v>5.4000000000000001E-4</v>
      </c>
      <c r="R216" s="138" t="s">
        <v>65</v>
      </c>
      <c r="S216" s="128"/>
      <c r="T216" s="139"/>
      <c r="U216" s="139"/>
      <c r="V216" s="128">
        <v>1</v>
      </c>
      <c r="W216" s="128">
        <v>2</v>
      </c>
      <c r="X216" s="135">
        <v>0.18</v>
      </c>
      <c r="Y216" s="140"/>
    </row>
    <row r="217" spans="1:25" s="84" customFormat="1" ht="15" customHeight="1">
      <c r="A217" s="75"/>
      <c r="B217" s="136"/>
      <c r="C217" s="82" t="s">
        <v>24</v>
      </c>
      <c r="D217" s="36" t="s">
        <v>23</v>
      </c>
      <c r="E217" s="75"/>
      <c r="F217" s="75"/>
      <c r="G217" s="75"/>
      <c r="H217" s="87"/>
      <c r="I217" s="87"/>
      <c r="J217" s="87">
        <f>SUM(J211:J216)</f>
        <v>47</v>
      </c>
      <c r="K217" s="129">
        <f t="shared" si="31"/>
        <v>47</v>
      </c>
      <c r="L217" s="46"/>
      <c r="M217" s="46"/>
      <c r="N217" s="38">
        <f t="shared" ref="N217:O280" si="32">J217</f>
        <v>47</v>
      </c>
      <c r="O217" s="38">
        <f t="shared" si="32"/>
        <v>47</v>
      </c>
      <c r="P217" s="115">
        <f t="shared" si="29"/>
        <v>2.35E-2</v>
      </c>
      <c r="Q217" s="115">
        <f t="shared" si="30"/>
        <v>8.4599999999999988E-3</v>
      </c>
      <c r="R217" s="141" t="s">
        <v>65</v>
      </c>
      <c r="S217" s="75"/>
      <c r="T217" s="82"/>
      <c r="U217" s="82"/>
      <c r="V217" s="75">
        <v>1</v>
      </c>
      <c r="W217" s="75">
        <v>2</v>
      </c>
      <c r="X217" s="83">
        <v>0.18</v>
      </c>
      <c r="Y217" s="136"/>
    </row>
    <row r="218" spans="1:25" ht="15" customHeight="1">
      <c r="A218" s="128">
        <v>1</v>
      </c>
      <c r="B218" s="128" t="s">
        <v>157</v>
      </c>
      <c r="C218" s="140" t="s">
        <v>158</v>
      </c>
      <c r="D218" s="93" t="s">
        <v>23</v>
      </c>
      <c r="E218" s="128">
        <v>6</v>
      </c>
      <c r="F218" s="161" t="s">
        <v>159</v>
      </c>
      <c r="G218" s="75"/>
      <c r="H218" s="129"/>
      <c r="I218" s="129"/>
      <c r="J218" s="129">
        <v>90</v>
      </c>
      <c r="K218" s="129">
        <f t="shared" si="31"/>
        <v>90</v>
      </c>
      <c r="L218" s="38"/>
      <c r="M218" s="38"/>
      <c r="N218" s="38">
        <f t="shared" si="32"/>
        <v>90</v>
      </c>
      <c r="O218" s="38">
        <f t="shared" si="32"/>
        <v>90</v>
      </c>
      <c r="P218" s="116">
        <f>(O218*V218/1000)/W218</f>
        <v>3.2142857142857147E-3</v>
      </c>
      <c r="Q218" s="116">
        <f>O218*X218/1000</f>
        <v>8.9999999999999998E-4</v>
      </c>
      <c r="R218" s="138" t="s">
        <v>65</v>
      </c>
      <c r="S218" s="128"/>
      <c r="T218" s="139"/>
      <c r="U218" s="139"/>
      <c r="V218" s="128">
        <v>15</v>
      </c>
      <c r="W218" s="128">
        <v>420</v>
      </c>
      <c r="X218" s="135">
        <v>0.01</v>
      </c>
      <c r="Y218" s="140"/>
    </row>
    <row r="219" spans="1:25" ht="15" customHeight="1">
      <c r="A219" s="128">
        <v>2</v>
      </c>
      <c r="B219" s="128" t="s">
        <v>157</v>
      </c>
      <c r="C219" s="140" t="s">
        <v>158</v>
      </c>
      <c r="D219" s="93" t="s">
        <v>23</v>
      </c>
      <c r="E219" s="128">
        <v>6</v>
      </c>
      <c r="F219" s="161" t="s">
        <v>160</v>
      </c>
      <c r="G219" s="75"/>
      <c r="H219" s="129"/>
      <c r="I219" s="129"/>
      <c r="J219" s="129">
        <v>10</v>
      </c>
      <c r="K219" s="129">
        <f t="shared" si="31"/>
        <v>10</v>
      </c>
      <c r="L219" s="38"/>
      <c r="M219" s="38"/>
      <c r="N219" s="38">
        <f t="shared" si="32"/>
        <v>10</v>
      </c>
      <c r="O219" s="38">
        <f t="shared" si="32"/>
        <v>10</v>
      </c>
      <c r="P219" s="116">
        <f t="shared" ref="P219:P230" si="33">(O219*V219/1000)/W219</f>
        <v>3.5714285714285714E-4</v>
      </c>
      <c r="Q219" s="116">
        <f t="shared" ref="Q219:Q230" si="34">O219*X219/1000</f>
        <v>1E-4</v>
      </c>
      <c r="R219" s="138" t="s">
        <v>65</v>
      </c>
      <c r="S219" s="128"/>
      <c r="T219" s="139"/>
      <c r="U219" s="139"/>
      <c r="V219" s="128">
        <v>15</v>
      </c>
      <c r="W219" s="128">
        <v>420</v>
      </c>
      <c r="X219" s="135">
        <v>0.01</v>
      </c>
      <c r="Y219" s="140"/>
    </row>
    <row r="220" spans="1:25" ht="15" customHeight="1">
      <c r="A220" s="128">
        <v>3</v>
      </c>
      <c r="B220" s="128" t="s">
        <v>157</v>
      </c>
      <c r="C220" s="140" t="s">
        <v>158</v>
      </c>
      <c r="D220" s="93" t="s">
        <v>23</v>
      </c>
      <c r="E220" s="128">
        <v>1</v>
      </c>
      <c r="F220" s="161" t="s">
        <v>161</v>
      </c>
      <c r="G220" s="128"/>
      <c r="H220" s="129"/>
      <c r="I220" s="129"/>
      <c r="J220" s="129">
        <v>328</v>
      </c>
      <c r="K220" s="129">
        <f t="shared" si="31"/>
        <v>328</v>
      </c>
      <c r="L220" s="38"/>
      <c r="M220" s="38"/>
      <c r="N220" s="38">
        <f t="shared" si="32"/>
        <v>328</v>
      </c>
      <c r="O220" s="38">
        <f t="shared" si="32"/>
        <v>328</v>
      </c>
      <c r="P220" s="116">
        <f t="shared" si="33"/>
        <v>1.1714285714285714E-2</v>
      </c>
      <c r="Q220" s="116">
        <f t="shared" si="34"/>
        <v>3.2800000000000004E-3</v>
      </c>
      <c r="R220" s="138" t="s">
        <v>65</v>
      </c>
      <c r="S220" s="128"/>
      <c r="T220" s="139"/>
      <c r="U220" s="139"/>
      <c r="V220" s="128">
        <v>15</v>
      </c>
      <c r="W220" s="128">
        <v>420</v>
      </c>
      <c r="X220" s="135">
        <v>0.01</v>
      </c>
      <c r="Y220" s="140"/>
    </row>
    <row r="221" spans="1:25" ht="15" customHeight="1">
      <c r="A221" s="128">
        <v>4</v>
      </c>
      <c r="B221" s="128" t="s">
        <v>157</v>
      </c>
      <c r="C221" s="140" t="s">
        <v>158</v>
      </c>
      <c r="D221" s="93" t="s">
        <v>23</v>
      </c>
      <c r="E221" s="128">
        <v>3</v>
      </c>
      <c r="F221" s="161" t="s">
        <v>78</v>
      </c>
      <c r="G221" s="75"/>
      <c r="H221" s="129"/>
      <c r="I221" s="129"/>
      <c r="J221" s="129">
        <v>96</v>
      </c>
      <c r="K221" s="129">
        <f t="shared" si="31"/>
        <v>96</v>
      </c>
      <c r="L221" s="38"/>
      <c r="M221" s="38"/>
      <c r="N221" s="38">
        <f t="shared" si="32"/>
        <v>96</v>
      </c>
      <c r="O221" s="38">
        <f t="shared" si="32"/>
        <v>96</v>
      </c>
      <c r="P221" s="116">
        <f t="shared" si="33"/>
        <v>3.4285714285714284E-3</v>
      </c>
      <c r="Q221" s="116">
        <f t="shared" si="34"/>
        <v>9.5999999999999992E-4</v>
      </c>
      <c r="R221" s="138" t="s">
        <v>65</v>
      </c>
      <c r="S221" s="128"/>
      <c r="T221" s="139"/>
      <c r="U221" s="139"/>
      <c r="V221" s="128">
        <v>15</v>
      </c>
      <c r="W221" s="128">
        <v>420</v>
      </c>
      <c r="X221" s="135">
        <v>0.01</v>
      </c>
      <c r="Y221" s="140"/>
    </row>
    <row r="222" spans="1:25" ht="15" customHeight="1">
      <c r="A222" s="128">
        <v>5</v>
      </c>
      <c r="B222" s="128" t="s">
        <v>157</v>
      </c>
      <c r="C222" s="140" t="s">
        <v>158</v>
      </c>
      <c r="D222" s="93" t="s">
        <v>23</v>
      </c>
      <c r="E222" s="161" t="s">
        <v>123</v>
      </c>
      <c r="F222" s="161" t="s">
        <v>78</v>
      </c>
      <c r="G222" s="75"/>
      <c r="H222" s="129"/>
      <c r="I222" s="129"/>
      <c r="J222" s="129">
        <v>72</v>
      </c>
      <c r="K222" s="129">
        <f t="shared" si="31"/>
        <v>72</v>
      </c>
      <c r="L222" s="38"/>
      <c r="M222" s="38"/>
      <c r="N222" s="38">
        <f t="shared" si="32"/>
        <v>72</v>
      </c>
      <c r="O222" s="38">
        <f t="shared" si="32"/>
        <v>72</v>
      </c>
      <c r="P222" s="116">
        <f t="shared" si="33"/>
        <v>2.5714285714285717E-3</v>
      </c>
      <c r="Q222" s="116">
        <f t="shared" si="34"/>
        <v>7.1999999999999994E-4</v>
      </c>
      <c r="R222" s="138" t="s">
        <v>65</v>
      </c>
      <c r="S222" s="128"/>
      <c r="T222" s="139"/>
      <c r="U222" s="139"/>
      <c r="V222" s="128">
        <v>15</v>
      </c>
      <c r="W222" s="128">
        <v>420</v>
      </c>
      <c r="X222" s="135">
        <v>0.01</v>
      </c>
      <c r="Y222" s="140"/>
    </row>
    <row r="223" spans="1:25" ht="15" customHeight="1">
      <c r="A223" s="128">
        <v>6</v>
      </c>
      <c r="B223" s="128" t="s">
        <v>157</v>
      </c>
      <c r="C223" s="140" t="s">
        <v>158</v>
      </c>
      <c r="D223" s="93" t="s">
        <v>23</v>
      </c>
      <c r="E223" s="161" t="s">
        <v>77</v>
      </c>
      <c r="F223" s="161" t="s">
        <v>77</v>
      </c>
      <c r="G223" s="75"/>
      <c r="H223" s="129"/>
      <c r="I223" s="129"/>
      <c r="J223" s="129">
        <v>112</v>
      </c>
      <c r="K223" s="129">
        <f t="shared" si="31"/>
        <v>112</v>
      </c>
      <c r="L223" s="38"/>
      <c r="M223" s="38"/>
      <c r="N223" s="38">
        <f t="shared" si="32"/>
        <v>112</v>
      </c>
      <c r="O223" s="38">
        <f t="shared" si="32"/>
        <v>112</v>
      </c>
      <c r="P223" s="116">
        <f t="shared" si="33"/>
        <v>4.0000000000000001E-3</v>
      </c>
      <c r="Q223" s="116">
        <f t="shared" si="34"/>
        <v>1.1200000000000001E-3</v>
      </c>
      <c r="R223" s="138" t="s">
        <v>65</v>
      </c>
      <c r="S223" s="128"/>
      <c r="T223" s="139"/>
      <c r="U223" s="139"/>
      <c r="V223" s="128">
        <v>15</v>
      </c>
      <c r="W223" s="128">
        <v>420</v>
      </c>
      <c r="X223" s="135">
        <v>0.01</v>
      </c>
      <c r="Y223" s="140"/>
    </row>
    <row r="224" spans="1:25" s="84" customFormat="1" ht="15" customHeight="1">
      <c r="A224" s="75"/>
      <c r="B224" s="136"/>
      <c r="C224" s="82" t="s">
        <v>24</v>
      </c>
      <c r="D224" s="36" t="s">
        <v>23</v>
      </c>
      <c r="E224" s="75"/>
      <c r="F224" s="75"/>
      <c r="G224" s="75"/>
      <c r="H224" s="87"/>
      <c r="I224" s="87"/>
      <c r="J224" s="87">
        <f>SUM(J218:J223)</f>
        <v>708</v>
      </c>
      <c r="K224" s="129">
        <f t="shared" si="31"/>
        <v>708</v>
      </c>
      <c r="L224" s="46"/>
      <c r="M224" s="46"/>
      <c r="N224" s="38">
        <f t="shared" si="32"/>
        <v>708</v>
      </c>
      <c r="O224" s="38">
        <f t="shared" si="32"/>
        <v>708</v>
      </c>
      <c r="P224" s="115">
        <f t="shared" si="33"/>
        <v>2.5285714285714283E-2</v>
      </c>
      <c r="Q224" s="115">
        <f t="shared" si="34"/>
        <v>7.0800000000000004E-3</v>
      </c>
      <c r="R224" s="141"/>
      <c r="S224" s="75"/>
      <c r="T224" s="82"/>
      <c r="U224" s="82"/>
      <c r="V224" s="75">
        <v>15</v>
      </c>
      <c r="W224" s="75">
        <v>420</v>
      </c>
      <c r="X224" s="83">
        <v>0.01</v>
      </c>
      <c r="Y224" s="136"/>
    </row>
    <row r="225" spans="1:25" ht="15" customHeight="1">
      <c r="A225" s="128">
        <v>1</v>
      </c>
      <c r="B225" s="136"/>
      <c r="C225" s="140" t="s">
        <v>162</v>
      </c>
      <c r="D225" s="93" t="s">
        <v>23</v>
      </c>
      <c r="E225" s="128">
        <v>1</v>
      </c>
      <c r="F225" s="161" t="s">
        <v>77</v>
      </c>
      <c r="G225" s="75"/>
      <c r="H225" s="129"/>
      <c r="I225" s="129"/>
      <c r="J225" s="129">
        <v>30</v>
      </c>
      <c r="K225" s="129">
        <f t="shared" si="31"/>
        <v>30</v>
      </c>
      <c r="L225" s="38"/>
      <c r="M225" s="38"/>
      <c r="N225" s="38">
        <f t="shared" si="32"/>
        <v>30</v>
      </c>
      <c r="O225" s="38">
        <f t="shared" si="32"/>
        <v>30</v>
      </c>
      <c r="P225" s="116">
        <f t="shared" si="33"/>
        <v>4.7619047619047615E-3</v>
      </c>
      <c r="Q225" s="116">
        <f t="shared" si="34"/>
        <v>3.0000000000000001E-3</v>
      </c>
      <c r="R225" s="138" t="s">
        <v>65</v>
      </c>
      <c r="S225" s="128"/>
      <c r="T225" s="139"/>
      <c r="U225" s="139"/>
      <c r="V225" s="128">
        <v>40</v>
      </c>
      <c r="W225" s="128">
        <v>252</v>
      </c>
      <c r="X225" s="135">
        <v>0.1</v>
      </c>
      <c r="Y225" s="140"/>
    </row>
    <row r="226" spans="1:25" s="84" customFormat="1" ht="15" customHeight="1">
      <c r="A226" s="75"/>
      <c r="B226" s="136"/>
      <c r="C226" s="82" t="s">
        <v>24</v>
      </c>
      <c r="D226" s="36" t="s">
        <v>23</v>
      </c>
      <c r="E226" s="75"/>
      <c r="F226" s="75"/>
      <c r="G226" s="75"/>
      <c r="H226" s="87"/>
      <c r="I226" s="87"/>
      <c r="J226" s="87">
        <f>SUM(J225:J225)</f>
        <v>30</v>
      </c>
      <c r="K226" s="129">
        <f t="shared" si="31"/>
        <v>30</v>
      </c>
      <c r="L226" s="46"/>
      <c r="M226" s="46"/>
      <c r="N226" s="38">
        <f t="shared" si="32"/>
        <v>30</v>
      </c>
      <c r="O226" s="38">
        <f t="shared" si="32"/>
        <v>30</v>
      </c>
      <c r="P226" s="115">
        <f t="shared" si="33"/>
        <v>4.7619047619047615E-3</v>
      </c>
      <c r="Q226" s="115">
        <f t="shared" si="34"/>
        <v>3.0000000000000001E-3</v>
      </c>
      <c r="R226" s="141"/>
      <c r="S226" s="75"/>
      <c r="T226" s="82"/>
      <c r="U226" s="82"/>
      <c r="V226" s="75">
        <v>40</v>
      </c>
      <c r="W226" s="75">
        <v>252</v>
      </c>
      <c r="X226" s="83">
        <v>0.1</v>
      </c>
      <c r="Y226" s="136"/>
    </row>
    <row r="227" spans="1:25" ht="15" customHeight="1">
      <c r="A227" s="128">
        <v>1</v>
      </c>
      <c r="B227" s="128" t="s">
        <v>163</v>
      </c>
      <c r="C227" s="140" t="s">
        <v>164</v>
      </c>
      <c r="D227" s="93" t="s">
        <v>23</v>
      </c>
      <c r="E227" s="128">
        <v>27</v>
      </c>
      <c r="F227" s="161" t="s">
        <v>165</v>
      </c>
      <c r="G227" s="75"/>
      <c r="H227" s="129"/>
      <c r="I227" s="129"/>
      <c r="J227" s="129">
        <v>1</v>
      </c>
      <c r="K227" s="129">
        <f t="shared" si="31"/>
        <v>1</v>
      </c>
      <c r="L227" s="38"/>
      <c r="M227" s="38"/>
      <c r="N227" s="38">
        <f t="shared" si="32"/>
        <v>1</v>
      </c>
      <c r="O227" s="38">
        <f t="shared" si="32"/>
        <v>1</v>
      </c>
      <c r="P227" s="116">
        <f t="shared" si="33"/>
        <v>3.4027777777777778E-4</v>
      </c>
      <c r="Q227" s="116">
        <f t="shared" si="34"/>
        <v>1E-4</v>
      </c>
      <c r="R227" s="138" t="s">
        <v>59</v>
      </c>
      <c r="S227" s="128"/>
      <c r="T227" s="139"/>
      <c r="U227" s="139"/>
      <c r="V227" s="128">
        <v>49</v>
      </c>
      <c r="W227" s="128">
        <v>144</v>
      </c>
      <c r="X227" s="135">
        <v>0.1</v>
      </c>
      <c r="Y227" s="140"/>
    </row>
    <row r="228" spans="1:25" ht="15" customHeight="1">
      <c r="A228" s="128">
        <v>2</v>
      </c>
      <c r="B228" s="128" t="s">
        <v>163</v>
      </c>
      <c r="C228" s="140" t="s">
        <v>164</v>
      </c>
      <c r="D228" s="93" t="s">
        <v>23</v>
      </c>
      <c r="E228" s="128">
        <v>2</v>
      </c>
      <c r="F228" s="161" t="s">
        <v>77</v>
      </c>
      <c r="G228" s="75"/>
      <c r="H228" s="129"/>
      <c r="I228" s="129"/>
      <c r="J228" s="129">
        <v>60</v>
      </c>
      <c r="K228" s="129">
        <f t="shared" si="31"/>
        <v>60</v>
      </c>
      <c r="L228" s="38"/>
      <c r="M228" s="38"/>
      <c r="N228" s="38">
        <f t="shared" si="32"/>
        <v>60</v>
      </c>
      <c r="O228" s="38">
        <f t="shared" si="32"/>
        <v>60</v>
      </c>
      <c r="P228" s="116">
        <f t="shared" si="33"/>
        <v>2.0416666666666666E-2</v>
      </c>
      <c r="Q228" s="116">
        <f t="shared" si="34"/>
        <v>6.0000000000000001E-3</v>
      </c>
      <c r="R228" s="138" t="s">
        <v>59</v>
      </c>
      <c r="S228" s="128"/>
      <c r="T228" s="139"/>
      <c r="U228" s="139"/>
      <c r="V228" s="128">
        <v>49</v>
      </c>
      <c r="W228" s="128">
        <v>144</v>
      </c>
      <c r="X228" s="135">
        <v>0.1</v>
      </c>
      <c r="Y228" s="140"/>
    </row>
    <row r="229" spans="1:25" s="84" customFormat="1" ht="15" customHeight="1">
      <c r="A229" s="75"/>
      <c r="B229" s="136"/>
      <c r="C229" s="82" t="s">
        <v>24</v>
      </c>
      <c r="D229" s="36" t="s">
        <v>23</v>
      </c>
      <c r="E229" s="75"/>
      <c r="F229" s="75"/>
      <c r="G229" s="75"/>
      <c r="H229" s="87"/>
      <c r="I229" s="87"/>
      <c r="J229" s="87">
        <f>SUM(J227:J228)</f>
        <v>61</v>
      </c>
      <c r="K229" s="129">
        <f t="shared" si="31"/>
        <v>61</v>
      </c>
      <c r="L229" s="46"/>
      <c r="M229" s="46"/>
      <c r="N229" s="38">
        <f t="shared" si="32"/>
        <v>61</v>
      </c>
      <c r="O229" s="38">
        <f t="shared" si="32"/>
        <v>61</v>
      </c>
      <c r="P229" s="115">
        <f t="shared" si="33"/>
        <v>2.0756944444444442E-2</v>
      </c>
      <c r="Q229" s="115">
        <f t="shared" si="34"/>
        <v>6.1000000000000004E-3</v>
      </c>
      <c r="R229" s="141"/>
      <c r="S229" s="75"/>
      <c r="T229" s="82"/>
      <c r="U229" s="82"/>
      <c r="V229" s="75">
        <v>49</v>
      </c>
      <c r="W229" s="75">
        <v>144</v>
      </c>
      <c r="X229" s="83">
        <v>0.1</v>
      </c>
      <c r="Y229" s="136"/>
    </row>
    <row r="230" spans="1:25" ht="15" customHeight="1">
      <c r="A230" s="128">
        <v>1</v>
      </c>
      <c r="B230" s="128" t="s">
        <v>166</v>
      </c>
      <c r="C230" s="140" t="s">
        <v>167</v>
      </c>
      <c r="D230" s="93" t="s">
        <v>23</v>
      </c>
      <c r="E230" s="165">
        <v>27</v>
      </c>
      <c r="F230" s="166">
        <v>87</v>
      </c>
      <c r="G230" s="75"/>
      <c r="H230" s="129"/>
      <c r="I230" s="129"/>
      <c r="J230" s="167">
        <v>81</v>
      </c>
      <c r="K230" s="129">
        <f t="shared" si="31"/>
        <v>81</v>
      </c>
      <c r="L230" s="38"/>
      <c r="M230" s="38"/>
      <c r="N230" s="38">
        <f t="shared" si="32"/>
        <v>81</v>
      </c>
      <c r="O230" s="38">
        <f t="shared" si="32"/>
        <v>81</v>
      </c>
      <c r="P230" s="116">
        <f t="shared" si="33"/>
        <v>4.8599999999999997E-3</v>
      </c>
      <c r="Q230" s="116">
        <f t="shared" si="34"/>
        <v>2.0249999999999999E-3</v>
      </c>
      <c r="R230" s="138" t="s">
        <v>65</v>
      </c>
      <c r="S230" s="128"/>
      <c r="T230" s="139"/>
      <c r="U230" s="139"/>
      <c r="V230" s="128">
        <v>18</v>
      </c>
      <c r="W230" s="128">
        <v>300</v>
      </c>
      <c r="X230" s="135">
        <v>2.5000000000000001E-2</v>
      </c>
      <c r="Y230" s="140"/>
    </row>
    <row r="231" spans="1:25" ht="15" customHeight="1">
      <c r="A231" s="128">
        <v>2</v>
      </c>
      <c r="B231" s="128" t="s">
        <v>166</v>
      </c>
      <c r="C231" s="140" t="s">
        <v>167</v>
      </c>
      <c r="D231" s="93" t="s">
        <v>23</v>
      </c>
      <c r="E231" s="165">
        <v>12</v>
      </c>
      <c r="F231" s="166" t="s">
        <v>95</v>
      </c>
      <c r="G231" s="75"/>
      <c r="H231" s="129"/>
      <c r="I231" s="129"/>
      <c r="J231" s="167">
        <v>1</v>
      </c>
      <c r="K231" s="129">
        <f t="shared" si="31"/>
        <v>1</v>
      </c>
      <c r="L231" s="38"/>
      <c r="M231" s="38"/>
      <c r="N231" s="38">
        <f t="shared" si="32"/>
        <v>1</v>
      </c>
      <c r="O231" s="38">
        <f t="shared" si="32"/>
        <v>1</v>
      </c>
      <c r="P231" s="116">
        <f>(O231*V231/1000)/W231</f>
        <v>5.9999999999999995E-5</v>
      </c>
      <c r="Q231" s="116">
        <f>O231*X231/1000</f>
        <v>2.5000000000000001E-5</v>
      </c>
      <c r="R231" s="138" t="s">
        <v>65</v>
      </c>
      <c r="S231" s="128"/>
      <c r="T231" s="139"/>
      <c r="U231" s="139"/>
      <c r="V231" s="128">
        <v>18</v>
      </c>
      <c r="W231" s="128">
        <v>300</v>
      </c>
      <c r="X231" s="135">
        <v>2.5000000000000001E-2</v>
      </c>
      <c r="Y231" s="140"/>
    </row>
    <row r="232" spans="1:25" ht="15" customHeight="1">
      <c r="A232" s="128">
        <v>3</v>
      </c>
      <c r="B232" s="128" t="s">
        <v>166</v>
      </c>
      <c r="C232" s="140" t="s">
        <v>167</v>
      </c>
      <c r="D232" s="93" t="s">
        <v>23</v>
      </c>
      <c r="E232" s="165">
        <v>17</v>
      </c>
      <c r="F232" s="166">
        <v>86</v>
      </c>
      <c r="G232" s="75"/>
      <c r="H232" s="129"/>
      <c r="I232" s="129"/>
      <c r="J232" s="167">
        <v>40</v>
      </c>
      <c r="K232" s="129">
        <f t="shared" si="31"/>
        <v>40</v>
      </c>
      <c r="L232" s="38"/>
      <c r="M232" s="38"/>
      <c r="N232" s="38">
        <f t="shared" si="32"/>
        <v>40</v>
      </c>
      <c r="O232" s="38">
        <f t="shared" si="32"/>
        <v>40</v>
      </c>
      <c r="P232" s="116">
        <f>(O232*V232/1000)/W232</f>
        <v>2.3999999999999998E-3</v>
      </c>
      <c r="Q232" s="116">
        <f>O232*X232/1000</f>
        <v>1E-3</v>
      </c>
      <c r="R232" s="138" t="s">
        <v>65</v>
      </c>
      <c r="S232" s="128"/>
      <c r="T232" s="139"/>
      <c r="U232" s="139"/>
      <c r="V232" s="128">
        <v>18</v>
      </c>
      <c r="W232" s="128">
        <v>300</v>
      </c>
      <c r="X232" s="135">
        <v>2.5000000000000001E-2</v>
      </c>
      <c r="Y232" s="140"/>
    </row>
    <row r="233" spans="1:25" ht="15" customHeight="1">
      <c r="A233" s="128">
        <v>4</v>
      </c>
      <c r="B233" s="128" t="s">
        <v>166</v>
      </c>
      <c r="C233" s="140" t="s">
        <v>167</v>
      </c>
      <c r="D233" s="93" t="s">
        <v>23</v>
      </c>
      <c r="E233" s="161" t="s">
        <v>120</v>
      </c>
      <c r="F233" s="161" t="s">
        <v>161</v>
      </c>
      <c r="G233" s="75"/>
      <c r="H233" s="129"/>
      <c r="I233" s="129"/>
      <c r="J233" s="129">
        <v>20</v>
      </c>
      <c r="K233" s="129">
        <f t="shared" si="31"/>
        <v>20</v>
      </c>
      <c r="L233" s="38"/>
      <c r="M233" s="38"/>
      <c r="N233" s="38">
        <f t="shared" si="32"/>
        <v>20</v>
      </c>
      <c r="O233" s="38">
        <f t="shared" si="32"/>
        <v>20</v>
      </c>
      <c r="P233" s="116">
        <f>(O233*V233/1000)/W233</f>
        <v>1.1999999999999999E-3</v>
      </c>
      <c r="Q233" s="116">
        <f>O233*X233/1000</f>
        <v>5.0000000000000001E-4</v>
      </c>
      <c r="R233" s="138" t="s">
        <v>65</v>
      </c>
      <c r="S233" s="128"/>
      <c r="T233" s="139"/>
      <c r="U233" s="139"/>
      <c r="V233" s="128">
        <v>18</v>
      </c>
      <c r="W233" s="128">
        <v>300</v>
      </c>
      <c r="X233" s="135">
        <v>2.5000000000000001E-2</v>
      </c>
      <c r="Y233" s="140"/>
    </row>
    <row r="234" spans="1:25" ht="15" customHeight="1">
      <c r="A234" s="128">
        <v>5</v>
      </c>
      <c r="B234" s="128" t="s">
        <v>166</v>
      </c>
      <c r="C234" s="140" t="s">
        <v>167</v>
      </c>
      <c r="D234" s="93" t="s">
        <v>23</v>
      </c>
      <c r="E234" s="161" t="s">
        <v>77</v>
      </c>
      <c r="F234" s="161" t="s">
        <v>77</v>
      </c>
      <c r="G234" s="75"/>
      <c r="H234" s="129"/>
      <c r="I234" s="129"/>
      <c r="J234" s="129">
        <v>49</v>
      </c>
      <c r="K234" s="129">
        <f t="shared" si="31"/>
        <v>49</v>
      </c>
      <c r="L234" s="38"/>
      <c r="M234" s="38"/>
      <c r="N234" s="38">
        <f t="shared" si="32"/>
        <v>49</v>
      </c>
      <c r="O234" s="38">
        <f t="shared" si="32"/>
        <v>49</v>
      </c>
      <c r="P234" s="116">
        <f t="shared" ref="P234:P248" si="35">(O234*V234/1000)/W234</f>
        <v>2.9399999999999999E-3</v>
      </c>
      <c r="Q234" s="116">
        <f t="shared" ref="Q234:Q248" si="36">O234*X234/1000</f>
        <v>1.2250000000000002E-3</v>
      </c>
      <c r="R234" s="138" t="s">
        <v>65</v>
      </c>
      <c r="S234" s="128"/>
      <c r="T234" s="139"/>
      <c r="U234" s="139"/>
      <c r="V234" s="128">
        <v>18</v>
      </c>
      <c r="W234" s="128">
        <v>300</v>
      </c>
      <c r="X234" s="135">
        <v>2.5000000000000001E-2</v>
      </c>
      <c r="Y234" s="140"/>
    </row>
    <row r="235" spans="1:25" ht="15" customHeight="1">
      <c r="A235" s="128">
        <v>6</v>
      </c>
      <c r="B235" s="128" t="s">
        <v>166</v>
      </c>
      <c r="C235" s="140" t="s">
        <v>167</v>
      </c>
      <c r="D235" s="93" t="s">
        <v>23</v>
      </c>
      <c r="E235" s="161" t="s">
        <v>168</v>
      </c>
      <c r="F235" s="161" t="s">
        <v>82</v>
      </c>
      <c r="G235" s="75"/>
      <c r="H235" s="129"/>
      <c r="I235" s="129"/>
      <c r="J235" s="129">
        <v>6</v>
      </c>
      <c r="K235" s="129">
        <f t="shared" si="31"/>
        <v>6</v>
      </c>
      <c r="L235" s="38"/>
      <c r="M235" s="38"/>
      <c r="N235" s="38">
        <f t="shared" si="32"/>
        <v>6</v>
      </c>
      <c r="O235" s="38">
        <f t="shared" si="32"/>
        <v>6</v>
      </c>
      <c r="P235" s="116">
        <f t="shared" si="35"/>
        <v>3.6000000000000002E-4</v>
      </c>
      <c r="Q235" s="116">
        <f t="shared" si="36"/>
        <v>1.5000000000000001E-4</v>
      </c>
      <c r="R235" s="138" t="s">
        <v>65</v>
      </c>
      <c r="S235" s="128"/>
      <c r="T235" s="139"/>
      <c r="U235" s="139"/>
      <c r="V235" s="128">
        <v>18</v>
      </c>
      <c r="W235" s="128">
        <v>300</v>
      </c>
      <c r="X235" s="135">
        <v>2.5000000000000001E-2</v>
      </c>
      <c r="Y235" s="140"/>
    </row>
    <row r="236" spans="1:25" s="84" customFormat="1" ht="15" customHeight="1">
      <c r="A236" s="75"/>
      <c r="B236" s="128"/>
      <c r="C236" s="82" t="s">
        <v>24</v>
      </c>
      <c r="D236" s="36" t="s">
        <v>23</v>
      </c>
      <c r="E236" s="75"/>
      <c r="F236" s="75"/>
      <c r="G236" s="75"/>
      <c r="H236" s="87"/>
      <c r="I236" s="87"/>
      <c r="J236" s="87">
        <f>SUM(J230:J235)</f>
        <v>197</v>
      </c>
      <c r="K236" s="129">
        <f t="shared" si="31"/>
        <v>197</v>
      </c>
      <c r="L236" s="46"/>
      <c r="M236" s="46"/>
      <c r="N236" s="38">
        <f t="shared" si="32"/>
        <v>197</v>
      </c>
      <c r="O236" s="38">
        <f t="shared" si="32"/>
        <v>197</v>
      </c>
      <c r="P236" s="115">
        <f t="shared" si="35"/>
        <v>1.1819999999999999E-2</v>
      </c>
      <c r="Q236" s="115">
        <f t="shared" si="36"/>
        <v>4.9250000000000006E-3</v>
      </c>
      <c r="R236" s="141"/>
      <c r="S236" s="75"/>
      <c r="T236" s="82"/>
      <c r="U236" s="82"/>
      <c r="V236" s="75">
        <v>18</v>
      </c>
      <c r="W236" s="75">
        <v>300</v>
      </c>
      <c r="X236" s="83">
        <v>2.5000000000000001E-2</v>
      </c>
      <c r="Y236" s="136"/>
    </row>
    <row r="237" spans="1:25" ht="15" customHeight="1">
      <c r="A237" s="128">
        <v>1</v>
      </c>
      <c r="B237" s="128" t="s">
        <v>169</v>
      </c>
      <c r="C237" s="344" t="s">
        <v>170</v>
      </c>
      <c r="D237" s="143" t="s">
        <v>23</v>
      </c>
      <c r="E237" s="165">
        <v>6</v>
      </c>
      <c r="F237" s="166">
        <v>91</v>
      </c>
      <c r="G237" s="165"/>
      <c r="H237" s="168"/>
      <c r="I237" s="167"/>
      <c r="J237" s="167">
        <v>502</v>
      </c>
      <c r="K237" s="129">
        <f t="shared" si="31"/>
        <v>502</v>
      </c>
      <c r="L237" s="38"/>
      <c r="M237" s="38"/>
      <c r="N237" s="38">
        <f t="shared" si="32"/>
        <v>502</v>
      </c>
      <c r="O237" s="38">
        <f t="shared" si="32"/>
        <v>502</v>
      </c>
      <c r="P237" s="116">
        <f t="shared" si="35"/>
        <v>1.8100961538461538E-2</v>
      </c>
      <c r="Q237" s="116">
        <f t="shared" si="36"/>
        <v>1.5059999999999999E-2</v>
      </c>
      <c r="R237" s="138" t="s">
        <v>65</v>
      </c>
      <c r="S237" s="128"/>
      <c r="T237" s="139"/>
      <c r="U237" s="139"/>
      <c r="V237" s="165">
        <v>30</v>
      </c>
      <c r="W237" s="165">
        <v>832</v>
      </c>
      <c r="X237" s="345">
        <v>0.03</v>
      </c>
      <c r="Y237" s="140"/>
    </row>
    <row r="238" spans="1:25" ht="15" customHeight="1">
      <c r="A238" s="128">
        <v>2</v>
      </c>
      <c r="B238" s="128" t="s">
        <v>169</v>
      </c>
      <c r="C238" s="344" t="s">
        <v>170</v>
      </c>
      <c r="D238" s="143" t="s">
        <v>23</v>
      </c>
      <c r="E238" s="165">
        <v>3</v>
      </c>
      <c r="F238" s="166">
        <v>89</v>
      </c>
      <c r="G238" s="165"/>
      <c r="H238" s="168"/>
      <c r="I238" s="167"/>
      <c r="J238" s="167">
        <v>156</v>
      </c>
      <c r="K238" s="129">
        <f t="shared" si="31"/>
        <v>156</v>
      </c>
      <c r="L238" s="38"/>
      <c r="M238" s="38"/>
      <c r="N238" s="38">
        <f t="shared" si="32"/>
        <v>156</v>
      </c>
      <c r="O238" s="38">
        <f t="shared" si="32"/>
        <v>156</v>
      </c>
      <c r="P238" s="116">
        <f t="shared" si="35"/>
        <v>5.6249999999999998E-3</v>
      </c>
      <c r="Q238" s="116">
        <f t="shared" si="36"/>
        <v>4.6800000000000001E-3</v>
      </c>
      <c r="R238" s="138" t="s">
        <v>65</v>
      </c>
      <c r="S238" s="128"/>
      <c r="T238" s="139"/>
      <c r="U238" s="139"/>
      <c r="V238" s="165">
        <v>30</v>
      </c>
      <c r="W238" s="165">
        <v>832</v>
      </c>
      <c r="X238" s="345">
        <v>0.03</v>
      </c>
      <c r="Y238" s="140"/>
    </row>
    <row r="239" spans="1:25" ht="15" customHeight="1">
      <c r="A239" s="128">
        <v>3</v>
      </c>
      <c r="B239" s="128" t="s">
        <v>169</v>
      </c>
      <c r="C239" s="344" t="s">
        <v>170</v>
      </c>
      <c r="D239" s="143" t="s">
        <v>23</v>
      </c>
      <c r="E239" s="165">
        <v>22</v>
      </c>
      <c r="F239" s="166">
        <v>89</v>
      </c>
      <c r="G239" s="165"/>
      <c r="H239" s="168"/>
      <c r="I239" s="167"/>
      <c r="J239" s="167">
        <v>20</v>
      </c>
      <c r="K239" s="129">
        <f t="shared" si="31"/>
        <v>20</v>
      </c>
      <c r="L239" s="38"/>
      <c r="M239" s="38"/>
      <c r="N239" s="38">
        <f t="shared" si="32"/>
        <v>20</v>
      </c>
      <c r="O239" s="38">
        <f t="shared" si="32"/>
        <v>20</v>
      </c>
      <c r="P239" s="116">
        <f t="shared" si="35"/>
        <v>7.2115384615384609E-4</v>
      </c>
      <c r="Q239" s="116">
        <f t="shared" si="36"/>
        <v>5.9999999999999995E-4</v>
      </c>
      <c r="R239" s="138" t="s">
        <v>65</v>
      </c>
      <c r="S239" s="128"/>
      <c r="T239" s="139"/>
      <c r="U239" s="139"/>
      <c r="V239" s="165">
        <v>30</v>
      </c>
      <c r="W239" s="165">
        <v>832</v>
      </c>
      <c r="X239" s="345">
        <v>0.03</v>
      </c>
      <c r="Y239" s="140"/>
    </row>
    <row r="240" spans="1:25" ht="15" customHeight="1">
      <c r="A240" s="128">
        <v>4</v>
      </c>
      <c r="B240" s="128" t="s">
        <v>169</v>
      </c>
      <c r="C240" s="344" t="s">
        <v>170</v>
      </c>
      <c r="D240" s="143" t="s">
        <v>23</v>
      </c>
      <c r="E240" s="165">
        <v>12</v>
      </c>
      <c r="F240" s="166" t="s">
        <v>95</v>
      </c>
      <c r="G240" s="165"/>
      <c r="H240" s="168"/>
      <c r="I240" s="167"/>
      <c r="J240" s="167">
        <v>12</v>
      </c>
      <c r="K240" s="129">
        <f t="shared" si="31"/>
        <v>12</v>
      </c>
      <c r="L240" s="38"/>
      <c r="M240" s="38"/>
      <c r="N240" s="38">
        <f t="shared" si="32"/>
        <v>12</v>
      </c>
      <c r="O240" s="38">
        <f t="shared" si="32"/>
        <v>12</v>
      </c>
      <c r="P240" s="116">
        <f t="shared" si="35"/>
        <v>4.3269230769230765E-4</v>
      </c>
      <c r="Q240" s="116">
        <f t="shared" si="36"/>
        <v>3.5999999999999997E-4</v>
      </c>
      <c r="R240" s="138" t="s">
        <v>65</v>
      </c>
      <c r="S240" s="128"/>
      <c r="T240" s="139"/>
      <c r="U240" s="139"/>
      <c r="V240" s="165">
        <v>30</v>
      </c>
      <c r="W240" s="165">
        <v>832</v>
      </c>
      <c r="X240" s="345">
        <v>0.03</v>
      </c>
      <c r="Y240" s="140"/>
    </row>
    <row r="241" spans="1:25" ht="15" customHeight="1">
      <c r="A241" s="128">
        <v>5</v>
      </c>
      <c r="B241" s="128" t="s">
        <v>169</v>
      </c>
      <c r="C241" s="344" t="s">
        <v>170</v>
      </c>
      <c r="D241" s="143" t="s">
        <v>23</v>
      </c>
      <c r="E241" s="165">
        <v>8</v>
      </c>
      <c r="F241" s="166" t="s">
        <v>77</v>
      </c>
      <c r="G241" s="165"/>
      <c r="H241" s="168"/>
      <c r="I241" s="167"/>
      <c r="J241" s="167">
        <v>32</v>
      </c>
      <c r="K241" s="129">
        <f t="shared" si="31"/>
        <v>32</v>
      </c>
      <c r="L241" s="38"/>
      <c r="M241" s="38"/>
      <c r="N241" s="38">
        <f t="shared" si="32"/>
        <v>32</v>
      </c>
      <c r="O241" s="38">
        <f t="shared" si="32"/>
        <v>32</v>
      </c>
      <c r="P241" s="116">
        <f t="shared" si="35"/>
        <v>1.1538461538461537E-3</v>
      </c>
      <c r="Q241" s="116">
        <f t="shared" si="36"/>
        <v>9.5999999999999992E-4</v>
      </c>
      <c r="R241" s="138" t="s">
        <v>65</v>
      </c>
      <c r="S241" s="128"/>
      <c r="T241" s="139"/>
      <c r="U241" s="139"/>
      <c r="V241" s="165">
        <v>30</v>
      </c>
      <c r="W241" s="165">
        <v>832</v>
      </c>
      <c r="X241" s="345">
        <v>0.03</v>
      </c>
      <c r="Y241" s="140"/>
    </row>
    <row r="242" spans="1:25" ht="15" customHeight="1">
      <c r="A242" s="128">
        <v>6</v>
      </c>
      <c r="B242" s="128" t="s">
        <v>169</v>
      </c>
      <c r="C242" s="344" t="s">
        <v>170</v>
      </c>
      <c r="D242" s="143" t="s">
        <v>23</v>
      </c>
      <c r="E242" s="166" t="s">
        <v>126</v>
      </c>
      <c r="F242" s="166" t="s">
        <v>77</v>
      </c>
      <c r="G242" s="165"/>
      <c r="H242" s="168"/>
      <c r="I242" s="167"/>
      <c r="J242" s="167">
        <v>14</v>
      </c>
      <c r="K242" s="129">
        <f t="shared" si="31"/>
        <v>14</v>
      </c>
      <c r="L242" s="38"/>
      <c r="M242" s="38"/>
      <c r="N242" s="38">
        <f t="shared" si="32"/>
        <v>14</v>
      </c>
      <c r="O242" s="38">
        <f t="shared" si="32"/>
        <v>14</v>
      </c>
      <c r="P242" s="116">
        <f t="shared" si="35"/>
        <v>5.0480769230769231E-4</v>
      </c>
      <c r="Q242" s="116">
        <f t="shared" si="36"/>
        <v>4.1999999999999996E-4</v>
      </c>
      <c r="R242" s="138" t="s">
        <v>65</v>
      </c>
      <c r="S242" s="128"/>
      <c r="T242" s="139"/>
      <c r="U242" s="139"/>
      <c r="V242" s="165">
        <v>30</v>
      </c>
      <c r="W242" s="165">
        <v>832</v>
      </c>
      <c r="X242" s="345">
        <v>0.03</v>
      </c>
      <c r="Y242" s="140"/>
    </row>
    <row r="243" spans="1:25" ht="15" customHeight="1">
      <c r="A243" s="128">
        <v>7</v>
      </c>
      <c r="B243" s="128" t="s">
        <v>169</v>
      </c>
      <c r="C243" s="344" t="s">
        <v>170</v>
      </c>
      <c r="D243" s="143" t="s">
        <v>23</v>
      </c>
      <c r="E243" s="166" t="s">
        <v>171</v>
      </c>
      <c r="F243" s="166" t="s">
        <v>82</v>
      </c>
      <c r="G243" s="165"/>
      <c r="H243" s="168"/>
      <c r="I243" s="167"/>
      <c r="J243" s="167">
        <v>8</v>
      </c>
      <c r="K243" s="129">
        <f t="shared" si="31"/>
        <v>8</v>
      </c>
      <c r="L243" s="38"/>
      <c r="M243" s="38"/>
      <c r="N243" s="38">
        <f t="shared" si="32"/>
        <v>8</v>
      </c>
      <c r="O243" s="38">
        <f t="shared" si="32"/>
        <v>8</v>
      </c>
      <c r="P243" s="116">
        <f t="shared" si="35"/>
        <v>2.8846153846153843E-4</v>
      </c>
      <c r="Q243" s="116">
        <f t="shared" si="36"/>
        <v>2.3999999999999998E-4</v>
      </c>
      <c r="R243" s="138" t="s">
        <v>65</v>
      </c>
      <c r="S243" s="128"/>
      <c r="T243" s="139"/>
      <c r="U243" s="139"/>
      <c r="V243" s="165">
        <v>30</v>
      </c>
      <c r="W243" s="165">
        <v>832</v>
      </c>
      <c r="X243" s="345">
        <v>0.03</v>
      </c>
      <c r="Y243" s="140"/>
    </row>
    <row r="244" spans="1:25" s="84" customFormat="1" ht="15" customHeight="1">
      <c r="A244" s="75"/>
      <c r="B244" s="136"/>
      <c r="C244" s="82" t="s">
        <v>24</v>
      </c>
      <c r="D244" s="36" t="s">
        <v>23</v>
      </c>
      <c r="E244" s="75"/>
      <c r="F244" s="75"/>
      <c r="G244" s="75"/>
      <c r="H244" s="87"/>
      <c r="I244" s="87"/>
      <c r="J244" s="87">
        <f>SUM(J237:J243)</f>
        <v>744</v>
      </c>
      <c r="K244" s="129">
        <f t="shared" si="31"/>
        <v>744</v>
      </c>
      <c r="L244" s="46"/>
      <c r="M244" s="46"/>
      <c r="N244" s="38">
        <f t="shared" si="32"/>
        <v>744</v>
      </c>
      <c r="O244" s="38">
        <f t="shared" si="32"/>
        <v>744</v>
      </c>
      <c r="P244" s="115">
        <f t="shared" si="35"/>
        <v>2.6826923076923078E-2</v>
      </c>
      <c r="Q244" s="115">
        <f t="shared" si="36"/>
        <v>2.232E-2</v>
      </c>
      <c r="R244" s="141"/>
      <c r="S244" s="75"/>
      <c r="T244" s="82"/>
      <c r="U244" s="82"/>
      <c r="V244" s="169">
        <v>30</v>
      </c>
      <c r="W244" s="169">
        <v>832</v>
      </c>
      <c r="X244" s="170">
        <v>0.03</v>
      </c>
      <c r="Y244" s="136"/>
    </row>
    <row r="245" spans="1:25" ht="15" customHeight="1">
      <c r="A245" s="128">
        <v>1</v>
      </c>
      <c r="B245" s="171"/>
      <c r="C245" s="344" t="s">
        <v>172</v>
      </c>
      <c r="D245" s="143" t="s">
        <v>23</v>
      </c>
      <c r="E245" s="165">
        <v>4</v>
      </c>
      <c r="F245" s="166" t="s">
        <v>173</v>
      </c>
      <c r="G245" s="165"/>
      <c r="H245" s="168"/>
      <c r="I245" s="167"/>
      <c r="J245" s="167">
        <v>108</v>
      </c>
      <c r="K245" s="167">
        <v>108</v>
      </c>
      <c r="L245" s="38"/>
      <c r="M245" s="38"/>
      <c r="N245" s="38">
        <f t="shared" si="32"/>
        <v>108</v>
      </c>
      <c r="O245" s="38">
        <f t="shared" si="32"/>
        <v>108</v>
      </c>
      <c r="P245" s="115">
        <f t="shared" si="35"/>
        <v>0.124</v>
      </c>
      <c r="Q245" s="115">
        <f t="shared" si="36"/>
        <v>0.11664000000000002</v>
      </c>
      <c r="R245" s="138" t="s">
        <v>59</v>
      </c>
      <c r="S245" s="75"/>
      <c r="T245" s="82"/>
      <c r="U245" s="82"/>
      <c r="V245" s="165">
        <v>62</v>
      </c>
      <c r="W245" s="165">
        <v>54</v>
      </c>
      <c r="X245" s="345">
        <v>1.08</v>
      </c>
      <c r="Y245" s="136"/>
    </row>
    <row r="246" spans="1:25" s="84" customFormat="1" ht="15" customHeight="1">
      <c r="A246" s="75"/>
      <c r="B246" s="171"/>
      <c r="C246" s="172" t="s">
        <v>24</v>
      </c>
      <c r="D246" s="173" t="s">
        <v>23</v>
      </c>
      <c r="E246" s="169"/>
      <c r="F246" s="174"/>
      <c r="G246" s="169"/>
      <c r="H246" s="175"/>
      <c r="I246" s="176"/>
      <c r="J246" s="176">
        <v>108</v>
      </c>
      <c r="K246" s="176">
        <v>108</v>
      </c>
      <c r="L246" s="46"/>
      <c r="M246" s="46"/>
      <c r="N246" s="38">
        <f t="shared" si="32"/>
        <v>108</v>
      </c>
      <c r="O246" s="38">
        <f t="shared" si="32"/>
        <v>108</v>
      </c>
      <c r="P246" s="115">
        <f t="shared" si="35"/>
        <v>0.124</v>
      </c>
      <c r="Q246" s="115">
        <f t="shared" si="36"/>
        <v>0.11664000000000002</v>
      </c>
      <c r="R246" s="141" t="s">
        <v>59</v>
      </c>
      <c r="S246" s="75"/>
      <c r="T246" s="82"/>
      <c r="U246" s="82"/>
      <c r="V246" s="169">
        <v>62</v>
      </c>
      <c r="W246" s="169">
        <v>54</v>
      </c>
      <c r="X246" s="170">
        <v>1.08</v>
      </c>
      <c r="Y246" s="136"/>
    </row>
    <row r="247" spans="1:25" ht="15" customHeight="1">
      <c r="A247" s="128">
        <v>1</v>
      </c>
      <c r="B247" s="177" t="s">
        <v>174</v>
      </c>
      <c r="C247" s="344" t="s">
        <v>175</v>
      </c>
      <c r="D247" s="143" t="s">
        <v>23</v>
      </c>
      <c r="E247" s="165">
        <v>2</v>
      </c>
      <c r="F247" s="166" t="s">
        <v>176</v>
      </c>
      <c r="G247" s="165"/>
      <c r="H247" s="168"/>
      <c r="I247" s="167"/>
      <c r="J247" s="167">
        <v>1152</v>
      </c>
      <c r="K247" s="167">
        <f>SUM(H247:J247)</f>
        <v>1152</v>
      </c>
      <c r="L247" s="38"/>
      <c r="M247" s="38"/>
      <c r="N247" s="38">
        <f t="shared" si="32"/>
        <v>1152</v>
      </c>
      <c r="O247" s="38">
        <f t="shared" si="32"/>
        <v>1152</v>
      </c>
      <c r="P247" s="115">
        <f t="shared" si="35"/>
        <v>0.12375</v>
      </c>
      <c r="Q247" s="115">
        <f t="shared" si="36"/>
        <v>7.4880000000000002E-2</v>
      </c>
      <c r="R247" s="138" t="s">
        <v>59</v>
      </c>
      <c r="S247" s="75"/>
      <c r="T247" s="82"/>
      <c r="U247" s="82"/>
      <c r="V247" s="165">
        <v>55</v>
      </c>
      <c r="W247" s="165">
        <v>512</v>
      </c>
      <c r="X247" s="345">
        <v>6.5000000000000002E-2</v>
      </c>
      <c r="Y247" s="136"/>
    </row>
    <row r="248" spans="1:25" ht="15" customHeight="1">
      <c r="A248" s="128">
        <v>2</v>
      </c>
      <c r="B248" s="177" t="s">
        <v>174</v>
      </c>
      <c r="C248" s="344" t="s">
        <v>175</v>
      </c>
      <c r="D248" s="143" t="s">
        <v>23</v>
      </c>
      <c r="E248" s="165">
        <v>28</v>
      </c>
      <c r="F248" s="166" t="s">
        <v>176</v>
      </c>
      <c r="G248" s="165"/>
      <c r="H248" s="168"/>
      <c r="I248" s="167"/>
      <c r="J248" s="167">
        <v>536</v>
      </c>
      <c r="K248" s="167">
        <f>SUM(H248:J248)</f>
        <v>536</v>
      </c>
      <c r="L248" s="38"/>
      <c r="M248" s="38"/>
      <c r="N248" s="38">
        <f t="shared" si="32"/>
        <v>536</v>
      </c>
      <c r="O248" s="38">
        <f t="shared" si="32"/>
        <v>536</v>
      </c>
      <c r="P248" s="115">
        <f t="shared" si="35"/>
        <v>5.7578125000000001E-2</v>
      </c>
      <c r="Q248" s="115">
        <f t="shared" si="36"/>
        <v>3.4840000000000003E-2</v>
      </c>
      <c r="R248" s="138" t="s">
        <v>59</v>
      </c>
      <c r="S248" s="75"/>
      <c r="T248" s="82"/>
      <c r="U248" s="82"/>
      <c r="V248" s="165">
        <v>55</v>
      </c>
      <c r="W248" s="165">
        <v>512</v>
      </c>
      <c r="X248" s="345">
        <v>6.5000000000000002E-2</v>
      </c>
      <c r="Y248" s="136"/>
    </row>
    <row r="249" spans="1:25" ht="15" customHeight="1">
      <c r="A249" s="128">
        <v>3</v>
      </c>
      <c r="B249" s="177" t="s">
        <v>174</v>
      </c>
      <c r="C249" s="344" t="s">
        <v>175</v>
      </c>
      <c r="D249" s="143" t="s">
        <v>23</v>
      </c>
      <c r="E249" s="165">
        <v>12</v>
      </c>
      <c r="F249" s="166" t="s">
        <v>173</v>
      </c>
      <c r="G249" s="165"/>
      <c r="H249" s="168"/>
      <c r="I249" s="167"/>
      <c r="J249" s="167">
        <v>512</v>
      </c>
      <c r="K249" s="167">
        <f>SUM(H249:J249)</f>
        <v>512</v>
      </c>
      <c r="L249" s="38"/>
      <c r="M249" s="38"/>
      <c r="N249" s="38">
        <f t="shared" si="32"/>
        <v>512</v>
      </c>
      <c r="O249" s="38">
        <f t="shared" si="32"/>
        <v>512</v>
      </c>
      <c r="P249" s="115">
        <f>(O249*V249/1000)/W249</f>
        <v>5.5E-2</v>
      </c>
      <c r="Q249" s="115">
        <f>O249*X249/1000</f>
        <v>3.3280000000000004E-2</v>
      </c>
      <c r="R249" s="138" t="s">
        <v>59</v>
      </c>
      <c r="S249" s="75"/>
      <c r="T249" s="82"/>
      <c r="U249" s="82"/>
      <c r="V249" s="165">
        <v>55</v>
      </c>
      <c r="W249" s="165">
        <v>512</v>
      </c>
      <c r="X249" s="345">
        <v>6.5000000000000002E-2</v>
      </c>
      <c r="Y249" s="136"/>
    </row>
    <row r="250" spans="1:25" ht="15" customHeight="1">
      <c r="A250" s="128">
        <v>4</v>
      </c>
      <c r="B250" s="177" t="s">
        <v>174</v>
      </c>
      <c r="C250" s="344" t="s">
        <v>175</v>
      </c>
      <c r="D250" s="143" t="s">
        <v>23</v>
      </c>
      <c r="E250" s="165">
        <v>15</v>
      </c>
      <c r="F250" s="166" t="s">
        <v>177</v>
      </c>
      <c r="G250" s="165"/>
      <c r="H250" s="168"/>
      <c r="I250" s="167"/>
      <c r="J250" s="167">
        <v>128</v>
      </c>
      <c r="K250" s="167">
        <f>SUM(H250:J250)</f>
        <v>128</v>
      </c>
      <c r="L250" s="38"/>
      <c r="M250" s="38"/>
      <c r="N250" s="38">
        <f t="shared" si="32"/>
        <v>128</v>
      </c>
      <c r="O250" s="38">
        <f t="shared" si="32"/>
        <v>128</v>
      </c>
      <c r="P250" s="115">
        <f>(O250*V250/1000)/W250</f>
        <v>1.375E-2</v>
      </c>
      <c r="Q250" s="115">
        <f>O250*X250/1000</f>
        <v>8.320000000000001E-3</v>
      </c>
      <c r="R250" s="138" t="s">
        <v>59</v>
      </c>
      <c r="S250" s="75"/>
      <c r="T250" s="82"/>
      <c r="U250" s="82"/>
      <c r="V250" s="165">
        <v>55</v>
      </c>
      <c r="W250" s="165">
        <v>512</v>
      </c>
      <c r="X250" s="345">
        <v>6.5000000000000002E-2</v>
      </c>
      <c r="Y250" s="136"/>
    </row>
    <row r="251" spans="1:25" ht="15" customHeight="1">
      <c r="A251" s="128">
        <v>5</v>
      </c>
      <c r="B251" s="177" t="s">
        <v>174</v>
      </c>
      <c r="C251" s="344" t="s">
        <v>175</v>
      </c>
      <c r="D251" s="143" t="s">
        <v>23</v>
      </c>
      <c r="E251" s="165">
        <v>44</v>
      </c>
      <c r="F251" s="166" t="s">
        <v>177</v>
      </c>
      <c r="G251" s="165"/>
      <c r="H251" s="168"/>
      <c r="I251" s="167"/>
      <c r="J251" s="167">
        <v>128</v>
      </c>
      <c r="K251" s="167">
        <f>SUM(H251:J251)</f>
        <v>128</v>
      </c>
      <c r="L251" s="38"/>
      <c r="M251" s="38"/>
      <c r="N251" s="38">
        <f t="shared" si="32"/>
        <v>128</v>
      </c>
      <c r="O251" s="38">
        <f t="shared" si="32"/>
        <v>128</v>
      </c>
      <c r="P251" s="115">
        <f>(O251*V251/1000)/W251</f>
        <v>1.375E-2</v>
      </c>
      <c r="Q251" s="115">
        <f>O251*X251/1000</f>
        <v>8.320000000000001E-3</v>
      </c>
      <c r="R251" s="138" t="s">
        <v>59</v>
      </c>
      <c r="S251" s="75"/>
      <c r="T251" s="82"/>
      <c r="U251" s="82"/>
      <c r="V251" s="165">
        <v>55</v>
      </c>
      <c r="W251" s="165">
        <v>512</v>
      </c>
      <c r="X251" s="345">
        <v>6.5000000000000002E-2</v>
      </c>
      <c r="Y251" s="136"/>
    </row>
    <row r="252" spans="1:25" s="84" customFormat="1" ht="15" customHeight="1">
      <c r="A252" s="75"/>
      <c r="B252" s="171"/>
      <c r="C252" s="172" t="s">
        <v>24</v>
      </c>
      <c r="D252" s="173" t="s">
        <v>23</v>
      </c>
      <c r="E252" s="169"/>
      <c r="F252" s="174"/>
      <c r="G252" s="169"/>
      <c r="H252" s="175"/>
      <c r="I252" s="176"/>
      <c r="J252" s="176">
        <f>SUM(J247:J251)</f>
        <v>2456</v>
      </c>
      <c r="K252" s="176">
        <f>SUM(K247:K251)</f>
        <v>2456</v>
      </c>
      <c r="L252" s="46"/>
      <c r="M252" s="46"/>
      <c r="N252" s="38">
        <f t="shared" si="32"/>
        <v>2456</v>
      </c>
      <c r="O252" s="38">
        <f t="shared" si="32"/>
        <v>2456</v>
      </c>
      <c r="P252" s="115">
        <f t="shared" ref="P252" si="37">(O252*V252/1000)/W252</f>
        <v>0.26382812500000002</v>
      </c>
      <c r="Q252" s="115">
        <f t="shared" ref="Q252" si="38">O252*X252/1000</f>
        <v>0.15964</v>
      </c>
      <c r="R252" s="141" t="s">
        <v>59</v>
      </c>
      <c r="S252" s="75"/>
      <c r="T252" s="82"/>
      <c r="U252" s="82"/>
      <c r="V252" s="169">
        <v>55</v>
      </c>
      <c r="W252" s="169">
        <v>512</v>
      </c>
      <c r="X252" s="170">
        <v>6.5000000000000002E-2</v>
      </c>
      <c r="Y252" s="136"/>
    </row>
    <row r="253" spans="1:25" s="150" customFormat="1" ht="12.75" customHeight="1">
      <c r="A253" s="142">
        <v>1</v>
      </c>
      <c r="B253" s="142"/>
      <c r="C253" s="340" t="s">
        <v>178</v>
      </c>
      <c r="D253" s="143" t="s">
        <v>23</v>
      </c>
      <c r="E253" s="166" t="s">
        <v>141</v>
      </c>
      <c r="F253" s="166" t="s">
        <v>179</v>
      </c>
      <c r="G253" s="166" t="s">
        <v>62</v>
      </c>
      <c r="H253" s="146"/>
      <c r="I253" s="146"/>
      <c r="J253" s="346">
        <v>7</v>
      </c>
      <c r="K253" s="57">
        <f t="shared" ref="K253:K255" si="39">SUM(H253:J253)</f>
        <v>7</v>
      </c>
      <c r="L253" s="148"/>
      <c r="M253" s="148"/>
      <c r="N253" s="38">
        <f t="shared" si="32"/>
        <v>7</v>
      </c>
      <c r="O253" s="38">
        <f t="shared" si="32"/>
        <v>7</v>
      </c>
      <c r="P253" s="149">
        <f t="shared" ref="P253:P315" si="40">X253*O253/1000</f>
        <v>1.4000000000000002E-3</v>
      </c>
      <c r="Q253" s="149">
        <f t="shared" ref="Q253:Q255" si="41">X253*O253/1000</f>
        <v>1.4000000000000002E-3</v>
      </c>
      <c r="R253" s="138" t="s">
        <v>65</v>
      </c>
      <c r="S253" s="147"/>
      <c r="T253" s="147"/>
      <c r="U253" s="146">
        <v>7</v>
      </c>
      <c r="V253" s="142"/>
      <c r="W253" s="142"/>
      <c r="X253" s="341">
        <v>0.2</v>
      </c>
      <c r="Y253" s="147"/>
    </row>
    <row r="254" spans="1:25" s="150" customFormat="1" ht="12.75" customHeight="1">
      <c r="A254" s="142">
        <v>2</v>
      </c>
      <c r="B254" s="142"/>
      <c r="C254" s="340" t="s">
        <v>178</v>
      </c>
      <c r="D254" s="143" t="s">
        <v>23</v>
      </c>
      <c r="E254" s="166" t="s">
        <v>141</v>
      </c>
      <c r="F254" s="166" t="s">
        <v>180</v>
      </c>
      <c r="G254" s="166" t="s">
        <v>62</v>
      </c>
      <c r="H254" s="146"/>
      <c r="I254" s="146"/>
      <c r="J254" s="346">
        <v>3</v>
      </c>
      <c r="K254" s="57">
        <f t="shared" si="39"/>
        <v>3</v>
      </c>
      <c r="L254" s="148"/>
      <c r="M254" s="148"/>
      <c r="N254" s="38">
        <f t="shared" si="32"/>
        <v>3</v>
      </c>
      <c r="O254" s="38">
        <f t="shared" si="32"/>
        <v>3</v>
      </c>
      <c r="P254" s="149">
        <f t="shared" si="40"/>
        <v>6.0000000000000006E-4</v>
      </c>
      <c r="Q254" s="149">
        <f t="shared" si="41"/>
        <v>6.0000000000000006E-4</v>
      </c>
      <c r="R254" s="138" t="s">
        <v>65</v>
      </c>
      <c r="S254" s="147"/>
      <c r="T254" s="147"/>
      <c r="U254" s="146">
        <v>3</v>
      </c>
      <c r="V254" s="142"/>
      <c r="W254" s="142"/>
      <c r="X254" s="341">
        <v>0.2</v>
      </c>
      <c r="Y254" s="147"/>
    </row>
    <row r="255" spans="1:25" s="150" customFormat="1" ht="12.75" customHeight="1">
      <c r="A255" s="142">
        <v>3</v>
      </c>
      <c r="B255" s="142"/>
      <c r="C255" s="340" t="s">
        <v>178</v>
      </c>
      <c r="D255" s="143" t="s">
        <v>23</v>
      </c>
      <c r="E255" s="166" t="s">
        <v>141</v>
      </c>
      <c r="F255" s="166" t="s">
        <v>181</v>
      </c>
      <c r="G255" s="166" t="s">
        <v>62</v>
      </c>
      <c r="H255" s="146"/>
      <c r="I255" s="146"/>
      <c r="J255" s="346">
        <v>2</v>
      </c>
      <c r="K255" s="57">
        <f t="shared" si="39"/>
        <v>2</v>
      </c>
      <c r="L255" s="148"/>
      <c r="M255" s="148"/>
      <c r="N255" s="38">
        <f t="shared" si="32"/>
        <v>2</v>
      </c>
      <c r="O255" s="38">
        <f t="shared" si="32"/>
        <v>2</v>
      </c>
      <c r="P255" s="149">
        <f t="shared" si="40"/>
        <v>4.0000000000000002E-4</v>
      </c>
      <c r="Q255" s="149">
        <f t="shared" si="41"/>
        <v>4.0000000000000002E-4</v>
      </c>
      <c r="R255" s="138" t="s">
        <v>65</v>
      </c>
      <c r="S255" s="147"/>
      <c r="T255" s="147"/>
      <c r="U255" s="146">
        <v>2</v>
      </c>
      <c r="V255" s="142"/>
      <c r="W255" s="142"/>
      <c r="X255" s="341">
        <v>0.2</v>
      </c>
      <c r="Y255" s="147"/>
    </row>
    <row r="256" spans="1:25" s="150" customFormat="1" ht="12.75" customHeight="1">
      <c r="A256" s="142">
        <v>4</v>
      </c>
      <c r="B256" s="142"/>
      <c r="C256" s="340" t="s">
        <v>178</v>
      </c>
      <c r="D256" s="143" t="s">
        <v>23</v>
      </c>
      <c r="E256" s="166" t="s">
        <v>141</v>
      </c>
      <c r="F256" s="166" t="s">
        <v>182</v>
      </c>
      <c r="G256" s="166" t="s">
        <v>62</v>
      </c>
      <c r="H256" s="146"/>
      <c r="I256" s="146"/>
      <c r="J256" s="346">
        <v>2</v>
      </c>
      <c r="K256" s="57">
        <f>SUM(H256:J256)</f>
        <v>2</v>
      </c>
      <c r="L256" s="148"/>
      <c r="M256" s="148"/>
      <c r="N256" s="38">
        <f t="shared" si="32"/>
        <v>2</v>
      </c>
      <c r="O256" s="38">
        <f t="shared" si="32"/>
        <v>2</v>
      </c>
      <c r="P256" s="149">
        <f t="shared" si="40"/>
        <v>4.0000000000000002E-4</v>
      </c>
      <c r="Q256" s="149">
        <f>X256*O256/1000</f>
        <v>4.0000000000000002E-4</v>
      </c>
      <c r="R256" s="138" t="s">
        <v>65</v>
      </c>
      <c r="S256" s="147"/>
      <c r="T256" s="147"/>
      <c r="U256" s="146">
        <v>2</v>
      </c>
      <c r="V256" s="142"/>
      <c r="W256" s="142"/>
      <c r="X256" s="341">
        <v>0.2</v>
      </c>
      <c r="Y256" s="147"/>
    </row>
    <row r="257" spans="1:25" s="150" customFormat="1" ht="12.75" customHeight="1">
      <c r="A257" s="142">
        <v>5</v>
      </c>
      <c r="B257" s="142"/>
      <c r="C257" s="340" t="s">
        <v>178</v>
      </c>
      <c r="D257" s="143" t="s">
        <v>23</v>
      </c>
      <c r="E257" s="166" t="s">
        <v>141</v>
      </c>
      <c r="F257" s="166" t="s">
        <v>183</v>
      </c>
      <c r="G257" s="166" t="s">
        <v>62</v>
      </c>
      <c r="H257" s="146"/>
      <c r="I257" s="146"/>
      <c r="J257" s="346">
        <v>2</v>
      </c>
      <c r="K257" s="57">
        <f>SUM(H257:J257)</f>
        <v>2</v>
      </c>
      <c r="L257" s="148"/>
      <c r="M257" s="148"/>
      <c r="N257" s="38">
        <f t="shared" si="32"/>
        <v>2</v>
      </c>
      <c r="O257" s="38">
        <f t="shared" si="32"/>
        <v>2</v>
      </c>
      <c r="P257" s="149">
        <f t="shared" si="40"/>
        <v>4.0000000000000002E-4</v>
      </c>
      <c r="Q257" s="149">
        <f>X257*O257/1000</f>
        <v>4.0000000000000002E-4</v>
      </c>
      <c r="R257" s="138" t="s">
        <v>65</v>
      </c>
      <c r="S257" s="147"/>
      <c r="T257" s="147"/>
      <c r="U257" s="146">
        <v>2</v>
      </c>
      <c r="V257" s="142"/>
      <c r="W257" s="142"/>
      <c r="X257" s="341">
        <v>0.2</v>
      </c>
      <c r="Y257" s="147"/>
    </row>
    <row r="258" spans="1:25" s="150" customFormat="1" ht="12.75" customHeight="1">
      <c r="A258" s="142">
        <v>6</v>
      </c>
      <c r="B258" s="142"/>
      <c r="C258" s="340" t="s">
        <v>178</v>
      </c>
      <c r="D258" s="143" t="s">
        <v>23</v>
      </c>
      <c r="E258" s="166" t="s">
        <v>141</v>
      </c>
      <c r="F258" s="166" t="s">
        <v>184</v>
      </c>
      <c r="G258" s="166" t="s">
        <v>62</v>
      </c>
      <c r="H258" s="146"/>
      <c r="I258" s="146"/>
      <c r="J258" s="346">
        <v>3</v>
      </c>
      <c r="K258" s="57">
        <f>SUM(H258:J258)</f>
        <v>3</v>
      </c>
      <c r="L258" s="148"/>
      <c r="M258" s="148"/>
      <c r="N258" s="38">
        <f t="shared" si="32"/>
        <v>3</v>
      </c>
      <c r="O258" s="38">
        <f t="shared" si="32"/>
        <v>3</v>
      </c>
      <c r="P258" s="149">
        <f t="shared" si="40"/>
        <v>6.0000000000000006E-4</v>
      </c>
      <c r="Q258" s="149">
        <f>X258*O258/1000</f>
        <v>6.0000000000000006E-4</v>
      </c>
      <c r="R258" s="138" t="s">
        <v>65</v>
      </c>
      <c r="S258" s="147"/>
      <c r="T258" s="147"/>
      <c r="U258" s="146">
        <v>3</v>
      </c>
      <c r="V258" s="142"/>
      <c r="W258" s="142"/>
      <c r="X258" s="341">
        <v>0.2</v>
      </c>
      <c r="Y258" s="147"/>
    </row>
    <row r="259" spans="1:25" s="150" customFormat="1" ht="12.75" customHeight="1">
      <c r="A259" s="142">
        <v>7</v>
      </c>
      <c r="B259" s="142"/>
      <c r="C259" s="340" t="s">
        <v>178</v>
      </c>
      <c r="D259" s="143" t="s">
        <v>23</v>
      </c>
      <c r="E259" s="166" t="s">
        <v>77</v>
      </c>
      <c r="F259" s="166" t="s">
        <v>77</v>
      </c>
      <c r="G259" s="166"/>
      <c r="H259" s="146"/>
      <c r="I259" s="146"/>
      <c r="J259" s="346">
        <v>28</v>
      </c>
      <c r="K259" s="57">
        <f>SUM(H259:J259)</f>
        <v>28</v>
      </c>
      <c r="L259" s="148"/>
      <c r="M259" s="148"/>
      <c r="N259" s="38">
        <f t="shared" si="32"/>
        <v>28</v>
      </c>
      <c r="O259" s="38">
        <f t="shared" si="32"/>
        <v>28</v>
      </c>
      <c r="P259" s="149">
        <f t="shared" si="40"/>
        <v>5.6000000000000008E-3</v>
      </c>
      <c r="Q259" s="149">
        <f>X259*O259/1000</f>
        <v>5.6000000000000008E-3</v>
      </c>
      <c r="R259" s="138" t="s">
        <v>65</v>
      </c>
      <c r="S259" s="147"/>
      <c r="T259" s="147"/>
      <c r="U259" s="146">
        <v>28</v>
      </c>
      <c r="V259" s="142"/>
      <c r="W259" s="142"/>
      <c r="X259" s="341">
        <v>0.2</v>
      </c>
      <c r="Y259" s="147"/>
    </row>
    <row r="260" spans="1:25" s="160" customFormat="1" ht="12.75" customHeight="1">
      <c r="A260" s="151"/>
      <c r="B260" s="151"/>
      <c r="C260" s="152" t="s">
        <v>24</v>
      </c>
      <c r="D260" s="121" t="s">
        <v>23</v>
      </c>
      <c r="E260" s="153"/>
      <c r="F260" s="153"/>
      <c r="G260" s="153"/>
      <c r="H260" s="155"/>
      <c r="I260" s="155"/>
      <c r="J260" s="155">
        <f>SUM(J253:J259)</f>
        <v>47</v>
      </c>
      <c r="K260" s="58">
        <f t="shared" ref="K260:K263" si="42">SUM(H260:J260)</f>
        <v>47</v>
      </c>
      <c r="L260" s="157"/>
      <c r="M260" s="157"/>
      <c r="N260" s="38">
        <f t="shared" si="32"/>
        <v>47</v>
      </c>
      <c r="O260" s="38">
        <f t="shared" si="32"/>
        <v>47</v>
      </c>
      <c r="P260" s="158">
        <f t="shared" si="40"/>
        <v>9.4000000000000004E-3</v>
      </c>
      <c r="Q260" s="158">
        <f>X260*O260/1000</f>
        <v>9.4000000000000004E-3</v>
      </c>
      <c r="R260" s="141" t="s">
        <v>65</v>
      </c>
      <c r="S260" s="156"/>
      <c r="T260" s="156"/>
      <c r="U260" s="155">
        <f>SUM(U253:U259)</f>
        <v>47</v>
      </c>
      <c r="V260" s="151"/>
      <c r="W260" s="151"/>
      <c r="X260" s="159">
        <v>0.2</v>
      </c>
      <c r="Y260" s="156"/>
    </row>
    <row r="261" spans="1:25" s="150" customFormat="1" ht="12.75" customHeight="1">
      <c r="A261" s="142">
        <v>1</v>
      </c>
      <c r="B261" s="142"/>
      <c r="C261" s="340" t="s">
        <v>185</v>
      </c>
      <c r="D261" s="143" t="s">
        <v>23</v>
      </c>
      <c r="E261" s="166" t="s">
        <v>141</v>
      </c>
      <c r="F261" s="166" t="s">
        <v>179</v>
      </c>
      <c r="G261" s="166" t="s">
        <v>62</v>
      </c>
      <c r="H261" s="146"/>
      <c r="I261" s="146"/>
      <c r="J261" s="346">
        <v>14</v>
      </c>
      <c r="K261" s="57">
        <f t="shared" si="42"/>
        <v>14</v>
      </c>
      <c r="L261" s="148"/>
      <c r="M261" s="148"/>
      <c r="N261" s="38">
        <f t="shared" si="32"/>
        <v>14</v>
      </c>
      <c r="O261" s="38">
        <f t="shared" si="32"/>
        <v>14</v>
      </c>
      <c r="P261" s="149">
        <f t="shared" si="40"/>
        <v>1.9600000000000004E-3</v>
      </c>
      <c r="Q261" s="149">
        <f t="shared" ref="Q261:Q263" si="43">X261*O261/1000</f>
        <v>1.9600000000000004E-3</v>
      </c>
      <c r="R261" s="138" t="s">
        <v>65</v>
      </c>
      <c r="S261" s="147"/>
      <c r="T261" s="147"/>
      <c r="U261" s="146">
        <v>14</v>
      </c>
      <c r="V261" s="142"/>
      <c r="W261" s="142"/>
      <c r="X261" s="341">
        <v>0.14000000000000001</v>
      </c>
      <c r="Y261" s="147"/>
    </row>
    <row r="262" spans="1:25" s="150" customFormat="1" ht="12.75" customHeight="1">
      <c r="A262" s="142">
        <v>2</v>
      </c>
      <c r="B262" s="142"/>
      <c r="C262" s="340" t="s">
        <v>185</v>
      </c>
      <c r="D262" s="143" t="s">
        <v>23</v>
      </c>
      <c r="E262" s="166" t="s">
        <v>141</v>
      </c>
      <c r="F262" s="166" t="s">
        <v>180</v>
      </c>
      <c r="G262" s="166" t="s">
        <v>62</v>
      </c>
      <c r="H262" s="146"/>
      <c r="I262" s="146"/>
      <c r="J262" s="346">
        <v>6</v>
      </c>
      <c r="K262" s="57">
        <f t="shared" si="42"/>
        <v>6</v>
      </c>
      <c r="L262" s="148"/>
      <c r="M262" s="148"/>
      <c r="N262" s="38">
        <f t="shared" si="32"/>
        <v>6</v>
      </c>
      <c r="O262" s="38">
        <f t="shared" si="32"/>
        <v>6</v>
      </c>
      <c r="P262" s="149">
        <f t="shared" si="40"/>
        <v>8.4000000000000003E-4</v>
      </c>
      <c r="Q262" s="149">
        <f t="shared" si="43"/>
        <v>8.4000000000000003E-4</v>
      </c>
      <c r="R262" s="138" t="s">
        <v>65</v>
      </c>
      <c r="S262" s="147"/>
      <c r="T262" s="147"/>
      <c r="U262" s="146">
        <v>6</v>
      </c>
      <c r="V262" s="142"/>
      <c r="W262" s="142"/>
      <c r="X262" s="341">
        <v>0.14000000000000001</v>
      </c>
      <c r="Y262" s="147"/>
    </row>
    <row r="263" spans="1:25" s="150" customFormat="1" ht="12.75" customHeight="1">
      <c r="A263" s="142">
        <v>3</v>
      </c>
      <c r="B263" s="142"/>
      <c r="C263" s="340" t="s">
        <v>185</v>
      </c>
      <c r="D263" s="143" t="s">
        <v>23</v>
      </c>
      <c r="E263" s="166" t="s">
        <v>141</v>
      </c>
      <c r="F263" s="166" t="s">
        <v>181</v>
      </c>
      <c r="G263" s="166" t="s">
        <v>62</v>
      </c>
      <c r="H263" s="146"/>
      <c r="I263" s="146"/>
      <c r="J263" s="346">
        <v>4</v>
      </c>
      <c r="K263" s="57">
        <f t="shared" si="42"/>
        <v>4</v>
      </c>
      <c r="L263" s="148"/>
      <c r="M263" s="148"/>
      <c r="N263" s="38">
        <f t="shared" si="32"/>
        <v>4</v>
      </c>
      <c r="O263" s="38">
        <f t="shared" si="32"/>
        <v>4</v>
      </c>
      <c r="P263" s="149">
        <f t="shared" si="40"/>
        <v>5.6000000000000006E-4</v>
      </c>
      <c r="Q263" s="149">
        <f t="shared" si="43"/>
        <v>5.6000000000000006E-4</v>
      </c>
      <c r="R263" s="138" t="s">
        <v>65</v>
      </c>
      <c r="S263" s="147"/>
      <c r="T263" s="147"/>
      <c r="U263" s="146">
        <v>4</v>
      </c>
      <c r="V263" s="142"/>
      <c r="W263" s="142"/>
      <c r="X263" s="341">
        <v>0.14000000000000001</v>
      </c>
      <c r="Y263" s="147"/>
    </row>
    <row r="264" spans="1:25" s="150" customFormat="1" ht="12.75" customHeight="1">
      <c r="A264" s="142">
        <v>4</v>
      </c>
      <c r="B264" s="142"/>
      <c r="C264" s="340" t="s">
        <v>185</v>
      </c>
      <c r="D264" s="143" t="s">
        <v>23</v>
      </c>
      <c r="E264" s="166" t="s">
        <v>141</v>
      </c>
      <c r="F264" s="166" t="s">
        <v>182</v>
      </c>
      <c r="G264" s="166" t="s">
        <v>62</v>
      </c>
      <c r="H264" s="146"/>
      <c r="I264" s="146"/>
      <c r="J264" s="346">
        <v>4</v>
      </c>
      <c r="K264" s="57">
        <f>SUM(H264:J264)</f>
        <v>4</v>
      </c>
      <c r="L264" s="148"/>
      <c r="M264" s="148"/>
      <c r="N264" s="38">
        <f t="shared" si="32"/>
        <v>4</v>
      </c>
      <c r="O264" s="38">
        <f t="shared" si="32"/>
        <v>4</v>
      </c>
      <c r="P264" s="149">
        <f t="shared" si="40"/>
        <v>5.6000000000000006E-4</v>
      </c>
      <c r="Q264" s="149">
        <f>X264*O264/1000</f>
        <v>5.6000000000000006E-4</v>
      </c>
      <c r="R264" s="138" t="s">
        <v>65</v>
      </c>
      <c r="S264" s="147"/>
      <c r="T264" s="147"/>
      <c r="U264" s="146">
        <v>4</v>
      </c>
      <c r="V264" s="142"/>
      <c r="W264" s="142"/>
      <c r="X264" s="341">
        <v>0.14000000000000001</v>
      </c>
      <c r="Y264" s="147"/>
    </row>
    <row r="265" spans="1:25" s="150" customFormat="1" ht="12.75" customHeight="1">
      <c r="A265" s="142">
        <v>5</v>
      </c>
      <c r="B265" s="142"/>
      <c r="C265" s="340" t="s">
        <v>185</v>
      </c>
      <c r="D265" s="143" t="s">
        <v>23</v>
      </c>
      <c r="E265" s="166" t="s">
        <v>141</v>
      </c>
      <c r="F265" s="166" t="s">
        <v>183</v>
      </c>
      <c r="G265" s="166" t="s">
        <v>62</v>
      </c>
      <c r="H265" s="146"/>
      <c r="I265" s="146"/>
      <c r="J265" s="346">
        <v>4</v>
      </c>
      <c r="K265" s="57">
        <f>SUM(H265:J265)</f>
        <v>4</v>
      </c>
      <c r="L265" s="148"/>
      <c r="M265" s="148"/>
      <c r="N265" s="38">
        <f t="shared" si="32"/>
        <v>4</v>
      </c>
      <c r="O265" s="38">
        <f t="shared" si="32"/>
        <v>4</v>
      </c>
      <c r="P265" s="149">
        <f t="shared" si="40"/>
        <v>5.6000000000000006E-4</v>
      </c>
      <c r="Q265" s="149">
        <f>X265*O265/1000</f>
        <v>5.6000000000000006E-4</v>
      </c>
      <c r="R265" s="138" t="s">
        <v>65</v>
      </c>
      <c r="S265" s="147"/>
      <c r="T265" s="147"/>
      <c r="U265" s="146">
        <v>4</v>
      </c>
      <c r="V265" s="142"/>
      <c r="W265" s="142"/>
      <c r="X265" s="341">
        <v>0.14000000000000001</v>
      </c>
      <c r="Y265" s="147"/>
    </row>
    <row r="266" spans="1:25" s="150" customFormat="1" ht="12.75" customHeight="1">
      <c r="A266" s="142">
        <v>6</v>
      </c>
      <c r="B266" s="142"/>
      <c r="C266" s="340" t="s">
        <v>185</v>
      </c>
      <c r="D266" s="143" t="s">
        <v>23</v>
      </c>
      <c r="E266" s="166" t="s">
        <v>141</v>
      </c>
      <c r="F266" s="166" t="s">
        <v>184</v>
      </c>
      <c r="G266" s="166" t="s">
        <v>62</v>
      </c>
      <c r="H266" s="146"/>
      <c r="I266" s="146"/>
      <c r="J266" s="346">
        <v>6</v>
      </c>
      <c r="K266" s="57">
        <f>SUM(H266:J266)</f>
        <v>6</v>
      </c>
      <c r="L266" s="148"/>
      <c r="M266" s="148"/>
      <c r="N266" s="38">
        <f t="shared" si="32"/>
        <v>6</v>
      </c>
      <c r="O266" s="38">
        <f t="shared" si="32"/>
        <v>6</v>
      </c>
      <c r="P266" s="149">
        <f t="shared" si="40"/>
        <v>8.4000000000000003E-4</v>
      </c>
      <c r="Q266" s="149">
        <f>X266*O266/1000</f>
        <v>8.4000000000000003E-4</v>
      </c>
      <c r="R266" s="138" t="s">
        <v>65</v>
      </c>
      <c r="S266" s="147"/>
      <c r="T266" s="147"/>
      <c r="U266" s="146">
        <v>6</v>
      </c>
      <c r="V266" s="142"/>
      <c r="W266" s="142"/>
      <c r="X266" s="341">
        <v>0.14000000000000001</v>
      </c>
      <c r="Y266" s="147"/>
    </row>
    <row r="267" spans="1:25" s="150" customFormat="1" ht="12.75" customHeight="1">
      <c r="A267" s="142">
        <v>7</v>
      </c>
      <c r="B267" s="142"/>
      <c r="C267" s="340" t="s">
        <v>185</v>
      </c>
      <c r="D267" s="143" t="s">
        <v>23</v>
      </c>
      <c r="E267" s="166" t="s">
        <v>77</v>
      </c>
      <c r="F267" s="166" t="s">
        <v>77</v>
      </c>
      <c r="G267" s="166"/>
      <c r="H267" s="146"/>
      <c r="I267" s="146"/>
      <c r="J267" s="346">
        <v>56</v>
      </c>
      <c r="K267" s="57">
        <f>SUM(H267:J267)</f>
        <v>56</v>
      </c>
      <c r="L267" s="148"/>
      <c r="M267" s="148"/>
      <c r="N267" s="38">
        <f t="shared" si="32"/>
        <v>56</v>
      </c>
      <c r="O267" s="38">
        <f t="shared" si="32"/>
        <v>56</v>
      </c>
      <c r="P267" s="149">
        <f t="shared" si="40"/>
        <v>7.8400000000000015E-3</v>
      </c>
      <c r="Q267" s="149">
        <f>X267*O267/1000</f>
        <v>7.8400000000000015E-3</v>
      </c>
      <c r="R267" s="138" t="s">
        <v>65</v>
      </c>
      <c r="S267" s="147"/>
      <c r="T267" s="147"/>
      <c r="U267" s="146">
        <v>56</v>
      </c>
      <c r="V267" s="142"/>
      <c r="W267" s="142"/>
      <c r="X267" s="341">
        <v>0.14000000000000001</v>
      </c>
      <c r="Y267" s="147"/>
    </row>
    <row r="268" spans="1:25" s="160" customFormat="1" ht="12.75" customHeight="1">
      <c r="A268" s="151"/>
      <c r="B268" s="151"/>
      <c r="C268" s="152" t="s">
        <v>24</v>
      </c>
      <c r="D268" s="121" t="s">
        <v>23</v>
      </c>
      <c r="E268" s="153"/>
      <c r="F268" s="153"/>
      <c r="G268" s="153"/>
      <c r="H268" s="155"/>
      <c r="I268" s="155"/>
      <c r="J268" s="155">
        <f>SUM(J261:J267)</f>
        <v>94</v>
      </c>
      <c r="K268" s="58">
        <f t="shared" ref="K268:K271" si="44">SUM(H268:J268)</f>
        <v>94</v>
      </c>
      <c r="L268" s="157"/>
      <c r="M268" s="157"/>
      <c r="N268" s="38">
        <f t="shared" si="32"/>
        <v>94</v>
      </c>
      <c r="O268" s="38">
        <f t="shared" si="32"/>
        <v>94</v>
      </c>
      <c r="P268" s="158">
        <f t="shared" si="40"/>
        <v>1.3160000000000002E-2</v>
      </c>
      <c r="Q268" s="158">
        <f>X268*O268/1000</f>
        <v>1.3160000000000002E-2</v>
      </c>
      <c r="R268" s="141" t="s">
        <v>65</v>
      </c>
      <c r="S268" s="156"/>
      <c r="T268" s="156"/>
      <c r="U268" s="155">
        <f>SUM(U261:U267)</f>
        <v>94</v>
      </c>
      <c r="V268" s="151"/>
      <c r="W268" s="151"/>
      <c r="X268" s="159">
        <v>0.14000000000000001</v>
      </c>
      <c r="Y268" s="156"/>
    </row>
    <row r="269" spans="1:25" s="150" customFormat="1" ht="12.75" customHeight="1">
      <c r="A269" s="142">
        <v>1</v>
      </c>
      <c r="B269" s="142"/>
      <c r="C269" s="340" t="s">
        <v>186</v>
      </c>
      <c r="D269" s="143" t="s">
        <v>23</v>
      </c>
      <c r="E269" s="166" t="s">
        <v>141</v>
      </c>
      <c r="F269" s="166" t="s">
        <v>179</v>
      </c>
      <c r="G269" s="166" t="s">
        <v>62</v>
      </c>
      <c r="H269" s="146"/>
      <c r="I269" s="146"/>
      <c r="J269" s="346">
        <v>14</v>
      </c>
      <c r="K269" s="57">
        <f t="shared" si="44"/>
        <v>14</v>
      </c>
      <c r="L269" s="148"/>
      <c r="M269" s="148"/>
      <c r="N269" s="38">
        <f t="shared" si="32"/>
        <v>14</v>
      </c>
      <c r="O269" s="38">
        <f t="shared" si="32"/>
        <v>14</v>
      </c>
      <c r="P269" s="149">
        <f t="shared" si="40"/>
        <v>7.000000000000001E-4</v>
      </c>
      <c r="Q269" s="149">
        <f t="shared" ref="Q269:Q317" si="45">X269*O269/1000</f>
        <v>7.000000000000001E-4</v>
      </c>
      <c r="R269" s="138" t="s">
        <v>65</v>
      </c>
      <c r="S269" s="147"/>
      <c r="T269" s="147"/>
      <c r="U269" s="146">
        <v>14</v>
      </c>
      <c r="V269" s="142"/>
      <c r="W269" s="142"/>
      <c r="X269" s="341">
        <v>0.05</v>
      </c>
      <c r="Y269" s="147"/>
    </row>
    <row r="270" spans="1:25" s="150" customFormat="1" ht="12.75" customHeight="1">
      <c r="A270" s="142">
        <v>2</v>
      </c>
      <c r="B270" s="142"/>
      <c r="C270" s="340" t="s">
        <v>186</v>
      </c>
      <c r="D270" s="143" t="s">
        <v>23</v>
      </c>
      <c r="E270" s="166" t="s">
        <v>141</v>
      </c>
      <c r="F270" s="166" t="s">
        <v>180</v>
      </c>
      <c r="G270" s="166" t="s">
        <v>62</v>
      </c>
      <c r="H270" s="146"/>
      <c r="I270" s="146"/>
      <c r="J270" s="346">
        <v>6</v>
      </c>
      <c r="K270" s="57">
        <f t="shared" si="44"/>
        <v>6</v>
      </c>
      <c r="L270" s="148"/>
      <c r="M270" s="148"/>
      <c r="N270" s="38">
        <f t="shared" si="32"/>
        <v>6</v>
      </c>
      <c r="O270" s="38">
        <f t="shared" si="32"/>
        <v>6</v>
      </c>
      <c r="P270" s="149">
        <f t="shared" si="40"/>
        <v>3.0000000000000003E-4</v>
      </c>
      <c r="Q270" s="149">
        <f t="shared" si="45"/>
        <v>3.0000000000000003E-4</v>
      </c>
      <c r="R270" s="138" t="s">
        <v>65</v>
      </c>
      <c r="S270" s="147"/>
      <c r="T270" s="147"/>
      <c r="U270" s="146">
        <v>6</v>
      </c>
      <c r="V270" s="142"/>
      <c r="W270" s="142"/>
      <c r="X270" s="341">
        <v>0.05</v>
      </c>
      <c r="Y270" s="147"/>
    </row>
    <row r="271" spans="1:25" s="150" customFormat="1" ht="12.75" customHeight="1">
      <c r="A271" s="142">
        <v>3</v>
      </c>
      <c r="B271" s="142"/>
      <c r="C271" s="340" t="s">
        <v>186</v>
      </c>
      <c r="D271" s="143" t="s">
        <v>23</v>
      </c>
      <c r="E271" s="166" t="s">
        <v>141</v>
      </c>
      <c r="F271" s="166" t="s">
        <v>181</v>
      </c>
      <c r="G271" s="166" t="s">
        <v>62</v>
      </c>
      <c r="H271" s="146"/>
      <c r="I271" s="146"/>
      <c r="J271" s="346">
        <v>4</v>
      </c>
      <c r="K271" s="57">
        <f t="shared" si="44"/>
        <v>4</v>
      </c>
      <c r="L271" s="148"/>
      <c r="M271" s="148"/>
      <c r="N271" s="38">
        <f t="shared" si="32"/>
        <v>4</v>
      </c>
      <c r="O271" s="38">
        <f t="shared" si="32"/>
        <v>4</v>
      </c>
      <c r="P271" s="149">
        <f t="shared" si="40"/>
        <v>2.0000000000000001E-4</v>
      </c>
      <c r="Q271" s="149">
        <f t="shared" si="45"/>
        <v>2.0000000000000001E-4</v>
      </c>
      <c r="R271" s="138" t="s">
        <v>65</v>
      </c>
      <c r="S271" s="147"/>
      <c r="T271" s="147"/>
      <c r="U271" s="146">
        <v>4</v>
      </c>
      <c r="V271" s="142"/>
      <c r="W271" s="142"/>
      <c r="X271" s="341">
        <v>0.05</v>
      </c>
      <c r="Y271" s="147"/>
    </row>
    <row r="272" spans="1:25" s="150" customFormat="1" ht="12.75" customHeight="1">
      <c r="A272" s="142">
        <v>4</v>
      </c>
      <c r="B272" s="142"/>
      <c r="C272" s="340" t="s">
        <v>186</v>
      </c>
      <c r="D272" s="143" t="s">
        <v>23</v>
      </c>
      <c r="E272" s="166" t="s">
        <v>141</v>
      </c>
      <c r="F272" s="166" t="s">
        <v>182</v>
      </c>
      <c r="G272" s="166" t="s">
        <v>62</v>
      </c>
      <c r="H272" s="146"/>
      <c r="I272" s="146"/>
      <c r="J272" s="346">
        <v>4</v>
      </c>
      <c r="K272" s="57">
        <f>SUM(H272:J272)</f>
        <v>4</v>
      </c>
      <c r="L272" s="148"/>
      <c r="M272" s="148"/>
      <c r="N272" s="38">
        <f t="shared" si="32"/>
        <v>4</v>
      </c>
      <c r="O272" s="38">
        <f t="shared" si="32"/>
        <v>4</v>
      </c>
      <c r="P272" s="149">
        <f t="shared" si="40"/>
        <v>2.0000000000000001E-4</v>
      </c>
      <c r="Q272" s="149">
        <f t="shared" si="45"/>
        <v>2.0000000000000001E-4</v>
      </c>
      <c r="R272" s="138" t="s">
        <v>65</v>
      </c>
      <c r="S272" s="147"/>
      <c r="T272" s="147"/>
      <c r="U272" s="146">
        <v>4</v>
      </c>
      <c r="V272" s="142"/>
      <c r="W272" s="142"/>
      <c r="X272" s="341">
        <v>0.05</v>
      </c>
      <c r="Y272" s="147"/>
    </row>
    <row r="273" spans="1:25" s="150" customFormat="1" ht="12.75" customHeight="1">
      <c r="A273" s="142">
        <v>5</v>
      </c>
      <c r="B273" s="142"/>
      <c r="C273" s="340" t="s">
        <v>186</v>
      </c>
      <c r="D273" s="143" t="s">
        <v>23</v>
      </c>
      <c r="E273" s="166" t="s">
        <v>141</v>
      </c>
      <c r="F273" s="166" t="s">
        <v>183</v>
      </c>
      <c r="G273" s="166" t="s">
        <v>62</v>
      </c>
      <c r="H273" s="146"/>
      <c r="I273" s="146"/>
      <c r="J273" s="346">
        <v>4</v>
      </c>
      <c r="K273" s="57">
        <f>SUM(H273:J273)</f>
        <v>4</v>
      </c>
      <c r="L273" s="148"/>
      <c r="M273" s="148"/>
      <c r="N273" s="38">
        <f t="shared" si="32"/>
        <v>4</v>
      </c>
      <c r="O273" s="38">
        <f t="shared" si="32"/>
        <v>4</v>
      </c>
      <c r="P273" s="149">
        <f t="shared" si="40"/>
        <v>2.0000000000000001E-4</v>
      </c>
      <c r="Q273" s="149">
        <f t="shared" si="45"/>
        <v>2.0000000000000001E-4</v>
      </c>
      <c r="R273" s="138" t="s">
        <v>65</v>
      </c>
      <c r="S273" s="147"/>
      <c r="T273" s="147"/>
      <c r="U273" s="146">
        <v>4</v>
      </c>
      <c r="V273" s="142"/>
      <c r="W273" s="142"/>
      <c r="X273" s="341">
        <v>0.05</v>
      </c>
      <c r="Y273" s="147"/>
    </row>
    <row r="274" spans="1:25" s="150" customFormat="1" ht="12.75" customHeight="1">
      <c r="A274" s="142">
        <v>6</v>
      </c>
      <c r="B274" s="142"/>
      <c r="C274" s="340" t="s">
        <v>186</v>
      </c>
      <c r="D274" s="143" t="s">
        <v>23</v>
      </c>
      <c r="E274" s="166" t="s">
        <v>141</v>
      </c>
      <c r="F274" s="166" t="s">
        <v>184</v>
      </c>
      <c r="G274" s="166" t="s">
        <v>62</v>
      </c>
      <c r="H274" s="146"/>
      <c r="I274" s="146"/>
      <c r="J274" s="346">
        <v>6</v>
      </c>
      <c r="K274" s="57">
        <f>SUM(H274:J274)</f>
        <v>6</v>
      </c>
      <c r="L274" s="148"/>
      <c r="M274" s="148"/>
      <c r="N274" s="38">
        <f t="shared" si="32"/>
        <v>6</v>
      </c>
      <c r="O274" s="38">
        <f t="shared" si="32"/>
        <v>6</v>
      </c>
      <c r="P274" s="149">
        <f t="shared" si="40"/>
        <v>3.0000000000000003E-4</v>
      </c>
      <c r="Q274" s="149">
        <f t="shared" si="45"/>
        <v>3.0000000000000003E-4</v>
      </c>
      <c r="R274" s="138" t="s">
        <v>65</v>
      </c>
      <c r="S274" s="147"/>
      <c r="T274" s="147"/>
      <c r="U274" s="146">
        <v>6</v>
      </c>
      <c r="V274" s="142"/>
      <c r="W274" s="142"/>
      <c r="X274" s="341">
        <v>0.05</v>
      </c>
      <c r="Y274" s="147"/>
    </row>
    <row r="275" spans="1:25" s="150" customFormat="1" ht="12.75" customHeight="1">
      <c r="A275" s="142">
        <v>7</v>
      </c>
      <c r="B275" s="142"/>
      <c r="C275" s="340" t="s">
        <v>186</v>
      </c>
      <c r="D275" s="143" t="s">
        <v>23</v>
      </c>
      <c r="E275" s="166" t="s">
        <v>77</v>
      </c>
      <c r="F275" s="166" t="s">
        <v>77</v>
      </c>
      <c r="G275" s="166"/>
      <c r="H275" s="146"/>
      <c r="I275" s="146"/>
      <c r="J275" s="346">
        <v>56</v>
      </c>
      <c r="K275" s="57">
        <f>SUM(H275:J275)</f>
        <v>56</v>
      </c>
      <c r="L275" s="148"/>
      <c r="M275" s="148"/>
      <c r="N275" s="38">
        <f t="shared" si="32"/>
        <v>56</v>
      </c>
      <c r="O275" s="38">
        <f t="shared" si="32"/>
        <v>56</v>
      </c>
      <c r="P275" s="149">
        <f t="shared" si="40"/>
        <v>2.8000000000000004E-3</v>
      </c>
      <c r="Q275" s="149">
        <f t="shared" si="45"/>
        <v>2.8000000000000004E-3</v>
      </c>
      <c r="R275" s="138" t="s">
        <v>65</v>
      </c>
      <c r="S275" s="147"/>
      <c r="T275" s="147"/>
      <c r="U275" s="146">
        <v>56</v>
      </c>
      <c r="V275" s="142"/>
      <c r="W275" s="142"/>
      <c r="X275" s="341">
        <v>0.05</v>
      </c>
      <c r="Y275" s="147"/>
    </row>
    <row r="276" spans="1:25" s="160" customFormat="1" ht="12.75" customHeight="1">
      <c r="A276" s="151"/>
      <c r="B276" s="151"/>
      <c r="C276" s="152" t="s">
        <v>24</v>
      </c>
      <c r="D276" s="121" t="s">
        <v>23</v>
      </c>
      <c r="E276" s="153"/>
      <c r="F276" s="153"/>
      <c r="G276" s="153"/>
      <c r="H276" s="155"/>
      <c r="I276" s="155"/>
      <c r="J276" s="155">
        <f>SUM(J269:J275)</f>
        <v>94</v>
      </c>
      <c r="K276" s="58">
        <f t="shared" ref="K276:K279" si="46">SUM(H276:J276)</f>
        <v>94</v>
      </c>
      <c r="L276" s="157"/>
      <c r="M276" s="157"/>
      <c r="N276" s="38">
        <f t="shared" si="32"/>
        <v>94</v>
      </c>
      <c r="O276" s="38">
        <f t="shared" si="32"/>
        <v>94</v>
      </c>
      <c r="P276" s="158">
        <f t="shared" si="40"/>
        <v>4.7000000000000002E-3</v>
      </c>
      <c r="Q276" s="158">
        <f t="shared" si="45"/>
        <v>4.7000000000000002E-3</v>
      </c>
      <c r="R276" s="141" t="s">
        <v>65</v>
      </c>
      <c r="S276" s="156"/>
      <c r="T276" s="156"/>
      <c r="U276" s="155">
        <f>SUM(U269:U275)</f>
        <v>94</v>
      </c>
      <c r="V276" s="151"/>
      <c r="W276" s="151"/>
      <c r="X276" s="159">
        <v>0.05</v>
      </c>
      <c r="Y276" s="156"/>
    </row>
    <row r="277" spans="1:25" s="150" customFormat="1" ht="12.75" customHeight="1">
      <c r="A277" s="142">
        <v>1</v>
      </c>
      <c r="B277" s="142"/>
      <c r="C277" s="340" t="s">
        <v>187</v>
      </c>
      <c r="D277" s="143" t="s">
        <v>23</v>
      </c>
      <c r="E277" s="166" t="s">
        <v>141</v>
      </c>
      <c r="F277" s="166" t="s">
        <v>179</v>
      </c>
      <c r="G277" s="145" t="s">
        <v>62</v>
      </c>
      <c r="H277" s="146"/>
      <c r="I277" s="146"/>
      <c r="J277" s="146">
        <v>14</v>
      </c>
      <c r="K277" s="57">
        <f t="shared" si="46"/>
        <v>14</v>
      </c>
      <c r="L277" s="148"/>
      <c r="M277" s="148"/>
      <c r="N277" s="38">
        <f t="shared" si="32"/>
        <v>14</v>
      </c>
      <c r="O277" s="38">
        <f t="shared" si="32"/>
        <v>14</v>
      </c>
      <c r="P277" s="149">
        <f t="shared" si="40"/>
        <v>7.000000000000001E-4</v>
      </c>
      <c r="Q277" s="149">
        <f t="shared" si="45"/>
        <v>7.000000000000001E-4</v>
      </c>
      <c r="R277" s="138" t="s">
        <v>65</v>
      </c>
      <c r="S277" s="147"/>
      <c r="T277" s="147"/>
      <c r="U277" s="146">
        <v>14</v>
      </c>
      <c r="V277" s="142"/>
      <c r="W277" s="142"/>
      <c r="X277" s="341">
        <v>0.05</v>
      </c>
      <c r="Y277" s="147"/>
    </row>
    <row r="278" spans="1:25" s="150" customFormat="1" ht="12.75" customHeight="1">
      <c r="A278" s="142">
        <v>2</v>
      </c>
      <c r="B278" s="142"/>
      <c r="C278" s="340" t="s">
        <v>187</v>
      </c>
      <c r="D278" s="143" t="s">
        <v>23</v>
      </c>
      <c r="E278" s="166" t="s">
        <v>141</v>
      </c>
      <c r="F278" s="166" t="s">
        <v>180</v>
      </c>
      <c r="G278" s="145" t="s">
        <v>62</v>
      </c>
      <c r="H278" s="146"/>
      <c r="I278" s="146"/>
      <c r="J278" s="146">
        <v>6</v>
      </c>
      <c r="K278" s="57">
        <f t="shared" si="46"/>
        <v>6</v>
      </c>
      <c r="L278" s="148"/>
      <c r="M278" s="148"/>
      <c r="N278" s="38">
        <f t="shared" si="32"/>
        <v>6</v>
      </c>
      <c r="O278" s="38">
        <f t="shared" si="32"/>
        <v>6</v>
      </c>
      <c r="P278" s="149">
        <f t="shared" si="40"/>
        <v>3.0000000000000003E-4</v>
      </c>
      <c r="Q278" s="149">
        <f t="shared" si="45"/>
        <v>3.0000000000000003E-4</v>
      </c>
      <c r="R278" s="138" t="s">
        <v>65</v>
      </c>
      <c r="S278" s="147"/>
      <c r="T278" s="147"/>
      <c r="U278" s="146">
        <v>6</v>
      </c>
      <c r="V278" s="142"/>
      <c r="W278" s="142"/>
      <c r="X278" s="341">
        <v>0.05</v>
      </c>
      <c r="Y278" s="147"/>
    </row>
    <row r="279" spans="1:25" s="150" customFormat="1" ht="12.75" customHeight="1">
      <c r="A279" s="142">
        <v>3</v>
      </c>
      <c r="B279" s="142"/>
      <c r="C279" s="340" t="s">
        <v>187</v>
      </c>
      <c r="D279" s="143" t="s">
        <v>23</v>
      </c>
      <c r="E279" s="166" t="s">
        <v>141</v>
      </c>
      <c r="F279" s="166" t="s">
        <v>181</v>
      </c>
      <c r="G279" s="145" t="s">
        <v>62</v>
      </c>
      <c r="H279" s="146"/>
      <c r="I279" s="146"/>
      <c r="J279" s="146">
        <v>4</v>
      </c>
      <c r="K279" s="57">
        <f t="shared" si="46"/>
        <v>4</v>
      </c>
      <c r="L279" s="148"/>
      <c r="M279" s="148"/>
      <c r="N279" s="38">
        <f t="shared" si="32"/>
        <v>4</v>
      </c>
      <c r="O279" s="38">
        <f t="shared" si="32"/>
        <v>4</v>
      </c>
      <c r="P279" s="149">
        <f t="shared" si="40"/>
        <v>2.0000000000000001E-4</v>
      </c>
      <c r="Q279" s="149">
        <f t="shared" si="45"/>
        <v>2.0000000000000001E-4</v>
      </c>
      <c r="R279" s="138" t="s">
        <v>65</v>
      </c>
      <c r="S279" s="147"/>
      <c r="T279" s="147"/>
      <c r="U279" s="146">
        <v>4</v>
      </c>
      <c r="V279" s="142"/>
      <c r="W279" s="142"/>
      <c r="X279" s="341">
        <v>0.05</v>
      </c>
      <c r="Y279" s="147"/>
    </row>
    <row r="280" spans="1:25" s="150" customFormat="1" ht="12.75" customHeight="1">
      <c r="A280" s="142">
        <v>4</v>
      </c>
      <c r="B280" s="142"/>
      <c r="C280" s="340" t="s">
        <v>187</v>
      </c>
      <c r="D280" s="143" t="s">
        <v>23</v>
      </c>
      <c r="E280" s="166" t="s">
        <v>141</v>
      </c>
      <c r="F280" s="166" t="s">
        <v>182</v>
      </c>
      <c r="G280" s="145" t="s">
        <v>62</v>
      </c>
      <c r="H280" s="146"/>
      <c r="I280" s="146"/>
      <c r="J280" s="146">
        <v>4</v>
      </c>
      <c r="K280" s="57">
        <f>SUM(H280:J280)</f>
        <v>4</v>
      </c>
      <c r="L280" s="148"/>
      <c r="M280" s="148"/>
      <c r="N280" s="38">
        <f t="shared" si="32"/>
        <v>4</v>
      </c>
      <c r="O280" s="38">
        <f t="shared" si="32"/>
        <v>4</v>
      </c>
      <c r="P280" s="149">
        <f t="shared" si="40"/>
        <v>2.0000000000000001E-4</v>
      </c>
      <c r="Q280" s="149">
        <f t="shared" si="45"/>
        <v>2.0000000000000001E-4</v>
      </c>
      <c r="R280" s="138" t="s">
        <v>65</v>
      </c>
      <c r="S280" s="147"/>
      <c r="T280" s="147"/>
      <c r="U280" s="146">
        <v>4</v>
      </c>
      <c r="V280" s="142"/>
      <c r="W280" s="142"/>
      <c r="X280" s="341">
        <v>0.05</v>
      </c>
      <c r="Y280" s="147"/>
    </row>
    <row r="281" spans="1:25" s="150" customFormat="1" ht="12.75" customHeight="1">
      <c r="A281" s="142">
        <v>5</v>
      </c>
      <c r="B281" s="142"/>
      <c r="C281" s="340" t="s">
        <v>187</v>
      </c>
      <c r="D281" s="143" t="s">
        <v>23</v>
      </c>
      <c r="E281" s="166" t="s">
        <v>141</v>
      </c>
      <c r="F281" s="166" t="s">
        <v>183</v>
      </c>
      <c r="G281" s="145" t="s">
        <v>62</v>
      </c>
      <c r="H281" s="146"/>
      <c r="I281" s="146"/>
      <c r="J281" s="146">
        <v>4</v>
      </c>
      <c r="K281" s="57">
        <f>SUM(H281:J281)</f>
        <v>4</v>
      </c>
      <c r="L281" s="148"/>
      <c r="M281" s="148"/>
      <c r="N281" s="38">
        <f t="shared" ref="N281:O330" si="47">J281</f>
        <v>4</v>
      </c>
      <c r="O281" s="38">
        <f t="shared" si="47"/>
        <v>4</v>
      </c>
      <c r="P281" s="149">
        <f t="shared" si="40"/>
        <v>2.0000000000000001E-4</v>
      </c>
      <c r="Q281" s="149">
        <f t="shared" si="45"/>
        <v>2.0000000000000001E-4</v>
      </c>
      <c r="R281" s="138" t="s">
        <v>65</v>
      </c>
      <c r="S281" s="147"/>
      <c r="T281" s="147"/>
      <c r="U281" s="146">
        <v>4</v>
      </c>
      <c r="V281" s="142"/>
      <c r="W281" s="142"/>
      <c r="X281" s="341">
        <v>0.05</v>
      </c>
      <c r="Y281" s="147"/>
    </row>
    <row r="282" spans="1:25" s="150" customFormat="1" ht="12.75" customHeight="1">
      <c r="A282" s="142">
        <v>6</v>
      </c>
      <c r="B282" s="142"/>
      <c r="C282" s="340" t="s">
        <v>187</v>
      </c>
      <c r="D282" s="143" t="s">
        <v>23</v>
      </c>
      <c r="E282" s="166" t="s">
        <v>141</v>
      </c>
      <c r="F282" s="166" t="s">
        <v>184</v>
      </c>
      <c r="G282" s="145" t="s">
        <v>62</v>
      </c>
      <c r="H282" s="146"/>
      <c r="I282" s="146"/>
      <c r="J282" s="146">
        <v>6</v>
      </c>
      <c r="K282" s="57">
        <f>SUM(H282:J282)</f>
        <v>6</v>
      </c>
      <c r="L282" s="148"/>
      <c r="M282" s="148"/>
      <c r="N282" s="38">
        <f t="shared" si="47"/>
        <v>6</v>
      </c>
      <c r="O282" s="38">
        <f t="shared" si="47"/>
        <v>6</v>
      </c>
      <c r="P282" s="149">
        <f t="shared" si="40"/>
        <v>3.0000000000000003E-4</v>
      </c>
      <c r="Q282" s="149">
        <f t="shared" si="45"/>
        <v>3.0000000000000003E-4</v>
      </c>
      <c r="R282" s="138" t="s">
        <v>65</v>
      </c>
      <c r="S282" s="147"/>
      <c r="T282" s="147"/>
      <c r="U282" s="146">
        <v>6</v>
      </c>
      <c r="V282" s="142"/>
      <c r="W282" s="142"/>
      <c r="X282" s="341">
        <v>0.05</v>
      </c>
      <c r="Y282" s="147"/>
    </row>
    <row r="283" spans="1:25" s="150" customFormat="1" ht="12.75" customHeight="1">
      <c r="A283" s="142">
        <v>7</v>
      </c>
      <c r="B283" s="142"/>
      <c r="C283" s="340" t="s">
        <v>187</v>
      </c>
      <c r="D283" s="143" t="s">
        <v>23</v>
      </c>
      <c r="E283" s="166" t="s">
        <v>77</v>
      </c>
      <c r="F283" s="166" t="s">
        <v>77</v>
      </c>
      <c r="G283" s="145"/>
      <c r="H283" s="146"/>
      <c r="I283" s="146"/>
      <c r="J283" s="146">
        <v>56</v>
      </c>
      <c r="K283" s="57">
        <f>SUM(H283:J283)</f>
        <v>56</v>
      </c>
      <c r="L283" s="148"/>
      <c r="M283" s="148"/>
      <c r="N283" s="38">
        <f t="shared" si="47"/>
        <v>56</v>
      </c>
      <c r="O283" s="38">
        <f t="shared" si="47"/>
        <v>56</v>
      </c>
      <c r="P283" s="149">
        <f t="shared" si="40"/>
        <v>2.8000000000000004E-3</v>
      </c>
      <c r="Q283" s="149">
        <f t="shared" si="45"/>
        <v>2.8000000000000004E-3</v>
      </c>
      <c r="R283" s="138" t="s">
        <v>65</v>
      </c>
      <c r="S283" s="147"/>
      <c r="T283" s="147"/>
      <c r="U283" s="146">
        <v>56</v>
      </c>
      <c r="V283" s="142"/>
      <c r="W283" s="142"/>
      <c r="X283" s="341">
        <v>0.05</v>
      </c>
      <c r="Y283" s="147"/>
    </row>
    <row r="284" spans="1:25" s="160" customFormat="1" ht="12.75" customHeight="1">
      <c r="A284" s="151"/>
      <c r="B284" s="151"/>
      <c r="C284" s="152" t="s">
        <v>24</v>
      </c>
      <c r="D284" s="121" t="s">
        <v>23</v>
      </c>
      <c r="E284" s="153"/>
      <c r="F284" s="153"/>
      <c r="G284" s="153"/>
      <c r="H284" s="155"/>
      <c r="I284" s="155"/>
      <c r="J284" s="155">
        <f>SUM(J277:J283)</f>
        <v>94</v>
      </c>
      <c r="K284" s="58">
        <f t="shared" ref="K284:K287" si="48">SUM(H284:J284)</f>
        <v>94</v>
      </c>
      <c r="L284" s="157"/>
      <c r="M284" s="157"/>
      <c r="N284" s="38">
        <f t="shared" si="47"/>
        <v>94</v>
      </c>
      <c r="O284" s="38">
        <f t="shared" si="47"/>
        <v>94</v>
      </c>
      <c r="P284" s="158">
        <f t="shared" si="40"/>
        <v>4.7000000000000002E-3</v>
      </c>
      <c r="Q284" s="158">
        <f t="shared" si="45"/>
        <v>4.7000000000000002E-3</v>
      </c>
      <c r="R284" s="141" t="s">
        <v>65</v>
      </c>
      <c r="S284" s="156"/>
      <c r="T284" s="156"/>
      <c r="U284" s="155">
        <f>SUM(U277:U283)</f>
        <v>94</v>
      </c>
      <c r="V284" s="151"/>
      <c r="W284" s="151"/>
      <c r="X284" s="159">
        <v>0.05</v>
      </c>
      <c r="Y284" s="156"/>
    </row>
    <row r="285" spans="1:25" s="150" customFormat="1" ht="12.75" customHeight="1">
      <c r="A285" s="142">
        <v>1</v>
      </c>
      <c r="B285" s="142"/>
      <c r="C285" s="340" t="s">
        <v>188</v>
      </c>
      <c r="D285" s="143" t="s">
        <v>23</v>
      </c>
      <c r="E285" s="166" t="s">
        <v>141</v>
      </c>
      <c r="F285" s="166" t="s">
        <v>179</v>
      </c>
      <c r="G285" s="145" t="s">
        <v>62</v>
      </c>
      <c r="H285" s="146"/>
      <c r="I285" s="146"/>
      <c r="J285" s="146">
        <v>7</v>
      </c>
      <c r="K285" s="57">
        <f t="shared" si="48"/>
        <v>7</v>
      </c>
      <c r="L285" s="148"/>
      <c r="M285" s="148"/>
      <c r="N285" s="38">
        <f t="shared" si="47"/>
        <v>7</v>
      </c>
      <c r="O285" s="38">
        <f t="shared" si="47"/>
        <v>7</v>
      </c>
      <c r="P285" s="149">
        <f t="shared" si="40"/>
        <v>1.4000000000000001E-4</v>
      </c>
      <c r="Q285" s="149">
        <f t="shared" si="45"/>
        <v>1.4000000000000001E-4</v>
      </c>
      <c r="R285" s="138" t="s">
        <v>65</v>
      </c>
      <c r="S285" s="147"/>
      <c r="T285" s="147"/>
      <c r="U285" s="146">
        <v>7</v>
      </c>
      <c r="V285" s="142"/>
      <c r="W285" s="142"/>
      <c r="X285" s="341">
        <v>0.02</v>
      </c>
      <c r="Y285" s="147"/>
    </row>
    <row r="286" spans="1:25" s="150" customFormat="1" ht="12.75" customHeight="1">
      <c r="A286" s="142">
        <v>2</v>
      </c>
      <c r="B286" s="142"/>
      <c r="C286" s="340" t="s">
        <v>188</v>
      </c>
      <c r="D286" s="143" t="s">
        <v>23</v>
      </c>
      <c r="E286" s="166" t="s">
        <v>141</v>
      </c>
      <c r="F286" s="166" t="s">
        <v>180</v>
      </c>
      <c r="G286" s="145" t="s">
        <v>62</v>
      </c>
      <c r="H286" s="146"/>
      <c r="I286" s="146"/>
      <c r="J286" s="146">
        <v>3</v>
      </c>
      <c r="K286" s="57">
        <f t="shared" si="48"/>
        <v>3</v>
      </c>
      <c r="L286" s="148"/>
      <c r="M286" s="148"/>
      <c r="N286" s="38">
        <f t="shared" si="47"/>
        <v>3</v>
      </c>
      <c r="O286" s="38">
        <f t="shared" si="47"/>
        <v>3</v>
      </c>
      <c r="P286" s="149">
        <f t="shared" si="40"/>
        <v>5.9999999999999995E-5</v>
      </c>
      <c r="Q286" s="149">
        <f t="shared" si="45"/>
        <v>5.9999999999999995E-5</v>
      </c>
      <c r="R286" s="138" t="s">
        <v>65</v>
      </c>
      <c r="S286" s="147"/>
      <c r="T286" s="147"/>
      <c r="U286" s="146">
        <v>3</v>
      </c>
      <c r="V286" s="142"/>
      <c r="W286" s="142"/>
      <c r="X286" s="341">
        <v>0.02</v>
      </c>
      <c r="Y286" s="147"/>
    </row>
    <row r="287" spans="1:25" s="150" customFormat="1" ht="12.75" customHeight="1">
      <c r="A287" s="142">
        <v>3</v>
      </c>
      <c r="B287" s="142"/>
      <c r="C287" s="340" t="s">
        <v>188</v>
      </c>
      <c r="D287" s="143" t="s">
        <v>23</v>
      </c>
      <c r="E287" s="166" t="s">
        <v>141</v>
      </c>
      <c r="F287" s="166" t="s">
        <v>181</v>
      </c>
      <c r="G287" s="145" t="s">
        <v>62</v>
      </c>
      <c r="H287" s="146"/>
      <c r="I287" s="146"/>
      <c r="J287" s="146">
        <v>2</v>
      </c>
      <c r="K287" s="57">
        <f t="shared" si="48"/>
        <v>2</v>
      </c>
      <c r="L287" s="148"/>
      <c r="M287" s="148"/>
      <c r="N287" s="38">
        <f t="shared" si="47"/>
        <v>2</v>
      </c>
      <c r="O287" s="38">
        <f t="shared" si="47"/>
        <v>2</v>
      </c>
      <c r="P287" s="149">
        <f t="shared" si="40"/>
        <v>4.0000000000000003E-5</v>
      </c>
      <c r="Q287" s="149">
        <f t="shared" si="45"/>
        <v>4.0000000000000003E-5</v>
      </c>
      <c r="R287" s="138" t="s">
        <v>65</v>
      </c>
      <c r="S287" s="147"/>
      <c r="T287" s="147"/>
      <c r="U287" s="146">
        <v>2</v>
      </c>
      <c r="V287" s="142"/>
      <c r="W287" s="142"/>
      <c r="X287" s="341">
        <v>0.02</v>
      </c>
      <c r="Y287" s="147"/>
    </row>
    <row r="288" spans="1:25" s="150" customFormat="1" ht="12.75" customHeight="1">
      <c r="A288" s="142">
        <v>4</v>
      </c>
      <c r="B288" s="142"/>
      <c r="C288" s="340" t="s">
        <v>188</v>
      </c>
      <c r="D288" s="143" t="s">
        <v>23</v>
      </c>
      <c r="E288" s="166" t="s">
        <v>141</v>
      </c>
      <c r="F288" s="166" t="s">
        <v>182</v>
      </c>
      <c r="G288" s="145" t="s">
        <v>62</v>
      </c>
      <c r="H288" s="146"/>
      <c r="I288" s="146"/>
      <c r="J288" s="146">
        <v>2</v>
      </c>
      <c r="K288" s="57">
        <f>SUM(H288:J288)</f>
        <v>2</v>
      </c>
      <c r="L288" s="148"/>
      <c r="M288" s="148"/>
      <c r="N288" s="38">
        <f t="shared" si="47"/>
        <v>2</v>
      </c>
      <c r="O288" s="38">
        <f t="shared" si="47"/>
        <v>2</v>
      </c>
      <c r="P288" s="149">
        <f t="shared" si="40"/>
        <v>4.0000000000000003E-5</v>
      </c>
      <c r="Q288" s="149">
        <f t="shared" si="45"/>
        <v>4.0000000000000003E-5</v>
      </c>
      <c r="R288" s="138" t="s">
        <v>65</v>
      </c>
      <c r="S288" s="147"/>
      <c r="T288" s="147"/>
      <c r="U288" s="146">
        <v>2</v>
      </c>
      <c r="V288" s="142"/>
      <c r="W288" s="142"/>
      <c r="X288" s="341">
        <v>0.02</v>
      </c>
      <c r="Y288" s="147"/>
    </row>
    <row r="289" spans="1:25" s="150" customFormat="1" ht="12.75" customHeight="1">
      <c r="A289" s="142">
        <v>5</v>
      </c>
      <c r="B289" s="142"/>
      <c r="C289" s="340" t="s">
        <v>188</v>
      </c>
      <c r="D289" s="143" t="s">
        <v>23</v>
      </c>
      <c r="E289" s="166" t="s">
        <v>141</v>
      </c>
      <c r="F289" s="166" t="s">
        <v>183</v>
      </c>
      <c r="G289" s="145" t="s">
        <v>62</v>
      </c>
      <c r="H289" s="146"/>
      <c r="I289" s="146"/>
      <c r="J289" s="146">
        <v>2</v>
      </c>
      <c r="K289" s="57">
        <f>SUM(H289:J289)</f>
        <v>2</v>
      </c>
      <c r="L289" s="148"/>
      <c r="M289" s="148"/>
      <c r="N289" s="38">
        <f t="shared" si="47"/>
        <v>2</v>
      </c>
      <c r="O289" s="38">
        <f t="shared" si="47"/>
        <v>2</v>
      </c>
      <c r="P289" s="149">
        <f t="shared" si="40"/>
        <v>4.0000000000000003E-5</v>
      </c>
      <c r="Q289" s="149">
        <f t="shared" si="45"/>
        <v>4.0000000000000003E-5</v>
      </c>
      <c r="R289" s="138" t="s">
        <v>65</v>
      </c>
      <c r="S289" s="147"/>
      <c r="T289" s="147"/>
      <c r="U289" s="146">
        <v>2</v>
      </c>
      <c r="V289" s="142"/>
      <c r="W289" s="142"/>
      <c r="X289" s="341">
        <v>0.02</v>
      </c>
      <c r="Y289" s="147"/>
    </row>
    <row r="290" spans="1:25" s="150" customFormat="1" ht="12.75" customHeight="1">
      <c r="A290" s="142">
        <v>6</v>
      </c>
      <c r="B290" s="142"/>
      <c r="C290" s="340" t="s">
        <v>188</v>
      </c>
      <c r="D290" s="143" t="s">
        <v>23</v>
      </c>
      <c r="E290" s="166" t="s">
        <v>141</v>
      </c>
      <c r="F290" s="166" t="s">
        <v>184</v>
      </c>
      <c r="G290" s="145" t="s">
        <v>62</v>
      </c>
      <c r="H290" s="146"/>
      <c r="I290" s="146"/>
      <c r="J290" s="146">
        <v>3</v>
      </c>
      <c r="K290" s="57">
        <f>SUM(H290:J290)</f>
        <v>3</v>
      </c>
      <c r="L290" s="148"/>
      <c r="M290" s="148"/>
      <c r="N290" s="38">
        <f t="shared" si="47"/>
        <v>3</v>
      </c>
      <c r="O290" s="38">
        <f t="shared" si="47"/>
        <v>3</v>
      </c>
      <c r="P290" s="149">
        <f t="shared" si="40"/>
        <v>5.9999999999999995E-5</v>
      </c>
      <c r="Q290" s="149">
        <f t="shared" si="45"/>
        <v>5.9999999999999995E-5</v>
      </c>
      <c r="R290" s="138" t="s">
        <v>65</v>
      </c>
      <c r="S290" s="147"/>
      <c r="T290" s="147"/>
      <c r="U290" s="146">
        <v>3</v>
      </c>
      <c r="V290" s="142"/>
      <c r="W290" s="142"/>
      <c r="X290" s="341">
        <v>0.02</v>
      </c>
      <c r="Y290" s="147"/>
    </row>
    <row r="291" spans="1:25" s="150" customFormat="1" ht="12.75" customHeight="1">
      <c r="A291" s="142">
        <v>7</v>
      </c>
      <c r="B291" s="142"/>
      <c r="C291" s="340" t="s">
        <v>188</v>
      </c>
      <c r="D291" s="143" t="s">
        <v>23</v>
      </c>
      <c r="E291" s="166" t="s">
        <v>77</v>
      </c>
      <c r="F291" s="166" t="s">
        <v>77</v>
      </c>
      <c r="G291" s="145"/>
      <c r="H291" s="146"/>
      <c r="I291" s="146"/>
      <c r="J291" s="146">
        <v>28</v>
      </c>
      <c r="K291" s="57">
        <f>SUM(H291:J291)</f>
        <v>28</v>
      </c>
      <c r="L291" s="148"/>
      <c r="M291" s="148"/>
      <c r="N291" s="38">
        <f t="shared" si="47"/>
        <v>28</v>
      </c>
      <c r="O291" s="38">
        <f t="shared" si="47"/>
        <v>28</v>
      </c>
      <c r="P291" s="149">
        <f t="shared" si="40"/>
        <v>5.6000000000000006E-4</v>
      </c>
      <c r="Q291" s="149">
        <f t="shared" si="45"/>
        <v>5.6000000000000006E-4</v>
      </c>
      <c r="R291" s="138" t="s">
        <v>65</v>
      </c>
      <c r="S291" s="147"/>
      <c r="T291" s="147"/>
      <c r="U291" s="146">
        <v>28</v>
      </c>
      <c r="V291" s="142"/>
      <c r="W291" s="142"/>
      <c r="X291" s="341">
        <v>0.02</v>
      </c>
      <c r="Y291" s="147"/>
    </row>
    <row r="292" spans="1:25" s="160" customFormat="1" ht="12.75" customHeight="1">
      <c r="A292" s="151"/>
      <c r="B292" s="151"/>
      <c r="C292" s="152" t="s">
        <v>24</v>
      </c>
      <c r="D292" s="121" t="s">
        <v>23</v>
      </c>
      <c r="E292" s="153"/>
      <c r="F292" s="153"/>
      <c r="G292" s="153"/>
      <c r="H292" s="155"/>
      <c r="I292" s="155"/>
      <c r="J292" s="155">
        <f>SUM(J285:J291)</f>
        <v>47</v>
      </c>
      <c r="K292" s="58">
        <f t="shared" ref="K292:K295" si="49">SUM(H292:J292)</f>
        <v>47</v>
      </c>
      <c r="L292" s="157"/>
      <c r="M292" s="157"/>
      <c r="N292" s="38">
        <f t="shared" si="47"/>
        <v>47</v>
      </c>
      <c r="O292" s="38">
        <f t="shared" si="47"/>
        <v>47</v>
      </c>
      <c r="P292" s="158">
        <f t="shared" si="40"/>
        <v>9.4000000000000008E-4</v>
      </c>
      <c r="Q292" s="158">
        <f t="shared" si="45"/>
        <v>9.4000000000000008E-4</v>
      </c>
      <c r="R292" s="141" t="s">
        <v>65</v>
      </c>
      <c r="S292" s="156"/>
      <c r="T292" s="156"/>
      <c r="U292" s="155">
        <f>SUM(U285:U291)</f>
        <v>47</v>
      </c>
      <c r="V292" s="151"/>
      <c r="W292" s="151"/>
      <c r="X292" s="159">
        <v>0.02</v>
      </c>
      <c r="Y292" s="156"/>
    </row>
    <row r="293" spans="1:25" s="150" customFormat="1" ht="12.75" customHeight="1">
      <c r="A293" s="142">
        <v>1</v>
      </c>
      <c r="B293" s="142"/>
      <c r="C293" s="340" t="s">
        <v>189</v>
      </c>
      <c r="D293" s="143" t="s">
        <v>23</v>
      </c>
      <c r="E293" s="166" t="s">
        <v>141</v>
      </c>
      <c r="F293" s="166" t="s">
        <v>179</v>
      </c>
      <c r="G293" s="145" t="s">
        <v>62</v>
      </c>
      <c r="H293" s="146"/>
      <c r="I293" s="146"/>
      <c r="J293" s="146">
        <v>7</v>
      </c>
      <c r="K293" s="57">
        <f t="shared" si="49"/>
        <v>7</v>
      </c>
      <c r="L293" s="148"/>
      <c r="M293" s="148"/>
      <c r="N293" s="38">
        <f t="shared" si="47"/>
        <v>7</v>
      </c>
      <c r="O293" s="38">
        <f t="shared" si="47"/>
        <v>7</v>
      </c>
      <c r="P293" s="149">
        <f t="shared" si="40"/>
        <v>3.5000000000000005E-4</v>
      </c>
      <c r="Q293" s="149">
        <f t="shared" si="45"/>
        <v>3.5000000000000005E-4</v>
      </c>
      <c r="R293" s="138" t="s">
        <v>65</v>
      </c>
      <c r="S293" s="147"/>
      <c r="T293" s="147"/>
      <c r="U293" s="146">
        <v>7</v>
      </c>
      <c r="V293" s="142"/>
      <c r="W293" s="142"/>
      <c r="X293" s="341">
        <v>0.05</v>
      </c>
      <c r="Y293" s="147"/>
    </row>
    <row r="294" spans="1:25" s="150" customFormat="1" ht="12.75" customHeight="1">
      <c r="A294" s="142">
        <v>2</v>
      </c>
      <c r="B294" s="142"/>
      <c r="C294" s="340" t="s">
        <v>189</v>
      </c>
      <c r="D294" s="143" t="s">
        <v>23</v>
      </c>
      <c r="E294" s="166" t="s">
        <v>141</v>
      </c>
      <c r="F294" s="166" t="s">
        <v>180</v>
      </c>
      <c r="G294" s="145" t="s">
        <v>62</v>
      </c>
      <c r="H294" s="146"/>
      <c r="I294" s="146"/>
      <c r="J294" s="146">
        <v>3</v>
      </c>
      <c r="K294" s="57">
        <f t="shared" si="49"/>
        <v>3</v>
      </c>
      <c r="L294" s="148"/>
      <c r="M294" s="148"/>
      <c r="N294" s="38">
        <f t="shared" si="47"/>
        <v>3</v>
      </c>
      <c r="O294" s="38">
        <f t="shared" si="47"/>
        <v>3</v>
      </c>
      <c r="P294" s="149">
        <f t="shared" si="40"/>
        <v>1.5000000000000001E-4</v>
      </c>
      <c r="Q294" s="149">
        <f t="shared" si="45"/>
        <v>1.5000000000000001E-4</v>
      </c>
      <c r="R294" s="138" t="s">
        <v>65</v>
      </c>
      <c r="S294" s="147"/>
      <c r="T294" s="147"/>
      <c r="U294" s="146">
        <v>3</v>
      </c>
      <c r="V294" s="142"/>
      <c r="W294" s="142"/>
      <c r="X294" s="341">
        <v>0.05</v>
      </c>
      <c r="Y294" s="147"/>
    </row>
    <row r="295" spans="1:25" s="150" customFormat="1" ht="12.75" customHeight="1">
      <c r="A295" s="142">
        <v>3</v>
      </c>
      <c r="B295" s="142"/>
      <c r="C295" s="340" t="s">
        <v>189</v>
      </c>
      <c r="D295" s="143" t="s">
        <v>23</v>
      </c>
      <c r="E295" s="166" t="s">
        <v>141</v>
      </c>
      <c r="F295" s="166" t="s">
        <v>181</v>
      </c>
      <c r="G295" s="145" t="s">
        <v>62</v>
      </c>
      <c r="H295" s="146"/>
      <c r="I295" s="146"/>
      <c r="J295" s="146">
        <v>2</v>
      </c>
      <c r="K295" s="57">
        <f t="shared" si="49"/>
        <v>2</v>
      </c>
      <c r="L295" s="148"/>
      <c r="M295" s="148"/>
      <c r="N295" s="38">
        <f t="shared" si="47"/>
        <v>2</v>
      </c>
      <c r="O295" s="38">
        <f t="shared" si="47"/>
        <v>2</v>
      </c>
      <c r="P295" s="149">
        <f t="shared" si="40"/>
        <v>1E-4</v>
      </c>
      <c r="Q295" s="149">
        <f t="shared" si="45"/>
        <v>1E-4</v>
      </c>
      <c r="R295" s="138" t="s">
        <v>65</v>
      </c>
      <c r="S295" s="147"/>
      <c r="T295" s="147"/>
      <c r="U295" s="146">
        <v>2</v>
      </c>
      <c r="V295" s="142"/>
      <c r="W295" s="142"/>
      <c r="X295" s="341">
        <v>0.05</v>
      </c>
      <c r="Y295" s="147"/>
    </row>
    <row r="296" spans="1:25" s="150" customFormat="1" ht="12.75" customHeight="1">
      <c r="A296" s="142">
        <v>4</v>
      </c>
      <c r="B296" s="142"/>
      <c r="C296" s="340" t="s">
        <v>189</v>
      </c>
      <c r="D296" s="143" t="s">
        <v>23</v>
      </c>
      <c r="E296" s="166" t="s">
        <v>141</v>
      </c>
      <c r="F296" s="166" t="s">
        <v>182</v>
      </c>
      <c r="G296" s="145" t="s">
        <v>62</v>
      </c>
      <c r="H296" s="146"/>
      <c r="I296" s="146"/>
      <c r="J296" s="146">
        <v>2</v>
      </c>
      <c r="K296" s="57">
        <f>SUM(H296:J296)</f>
        <v>2</v>
      </c>
      <c r="L296" s="148"/>
      <c r="M296" s="148"/>
      <c r="N296" s="38">
        <f t="shared" si="47"/>
        <v>2</v>
      </c>
      <c r="O296" s="38">
        <f t="shared" si="47"/>
        <v>2</v>
      </c>
      <c r="P296" s="149">
        <f t="shared" si="40"/>
        <v>1E-4</v>
      </c>
      <c r="Q296" s="149">
        <f t="shared" si="45"/>
        <v>1E-4</v>
      </c>
      <c r="R296" s="138" t="s">
        <v>65</v>
      </c>
      <c r="S296" s="147"/>
      <c r="T296" s="147"/>
      <c r="U296" s="146">
        <v>2</v>
      </c>
      <c r="V296" s="142"/>
      <c r="W296" s="142"/>
      <c r="X296" s="341">
        <v>0.05</v>
      </c>
      <c r="Y296" s="147"/>
    </row>
    <row r="297" spans="1:25" s="150" customFormat="1" ht="12.75" customHeight="1">
      <c r="A297" s="142">
        <v>5</v>
      </c>
      <c r="B297" s="142"/>
      <c r="C297" s="340" t="s">
        <v>189</v>
      </c>
      <c r="D297" s="143" t="s">
        <v>23</v>
      </c>
      <c r="E297" s="166" t="s">
        <v>141</v>
      </c>
      <c r="F297" s="166" t="s">
        <v>183</v>
      </c>
      <c r="G297" s="145" t="s">
        <v>62</v>
      </c>
      <c r="H297" s="146"/>
      <c r="I297" s="146"/>
      <c r="J297" s="146">
        <v>2</v>
      </c>
      <c r="K297" s="57">
        <f>SUM(H297:J297)</f>
        <v>2</v>
      </c>
      <c r="L297" s="148"/>
      <c r="M297" s="148"/>
      <c r="N297" s="38">
        <f t="shared" si="47"/>
        <v>2</v>
      </c>
      <c r="O297" s="38">
        <f t="shared" si="47"/>
        <v>2</v>
      </c>
      <c r="P297" s="149">
        <f t="shared" si="40"/>
        <v>1E-4</v>
      </c>
      <c r="Q297" s="149">
        <f t="shared" si="45"/>
        <v>1E-4</v>
      </c>
      <c r="R297" s="138" t="s">
        <v>65</v>
      </c>
      <c r="S297" s="147"/>
      <c r="T297" s="147"/>
      <c r="U297" s="146">
        <v>2</v>
      </c>
      <c r="V297" s="142"/>
      <c r="W297" s="142"/>
      <c r="X297" s="341">
        <v>0.05</v>
      </c>
      <c r="Y297" s="147"/>
    </row>
    <row r="298" spans="1:25" s="150" customFormat="1" ht="12.75" customHeight="1">
      <c r="A298" s="142">
        <v>6</v>
      </c>
      <c r="B298" s="142"/>
      <c r="C298" s="340" t="s">
        <v>189</v>
      </c>
      <c r="D298" s="143" t="s">
        <v>23</v>
      </c>
      <c r="E298" s="166" t="s">
        <v>141</v>
      </c>
      <c r="F298" s="166" t="s">
        <v>184</v>
      </c>
      <c r="G298" s="145" t="s">
        <v>62</v>
      </c>
      <c r="H298" s="146"/>
      <c r="I298" s="146"/>
      <c r="J298" s="146">
        <v>3</v>
      </c>
      <c r="K298" s="57">
        <f>SUM(H298:J298)</f>
        <v>3</v>
      </c>
      <c r="L298" s="148"/>
      <c r="M298" s="148"/>
      <c r="N298" s="38">
        <f t="shared" si="47"/>
        <v>3</v>
      </c>
      <c r="O298" s="38">
        <f t="shared" si="47"/>
        <v>3</v>
      </c>
      <c r="P298" s="149">
        <f t="shared" si="40"/>
        <v>1.5000000000000001E-4</v>
      </c>
      <c r="Q298" s="149">
        <f t="shared" si="45"/>
        <v>1.5000000000000001E-4</v>
      </c>
      <c r="R298" s="138" t="s">
        <v>65</v>
      </c>
      <c r="S298" s="147"/>
      <c r="T298" s="147"/>
      <c r="U298" s="146">
        <v>3</v>
      </c>
      <c r="V298" s="142"/>
      <c r="W298" s="142"/>
      <c r="X298" s="341">
        <v>0.05</v>
      </c>
      <c r="Y298" s="147"/>
    </row>
    <row r="299" spans="1:25" s="150" customFormat="1" ht="12.75" customHeight="1">
      <c r="A299" s="142">
        <v>7</v>
      </c>
      <c r="B299" s="142"/>
      <c r="C299" s="340" t="s">
        <v>189</v>
      </c>
      <c r="D299" s="143" t="s">
        <v>23</v>
      </c>
      <c r="E299" s="166" t="s">
        <v>77</v>
      </c>
      <c r="F299" s="166" t="s">
        <v>77</v>
      </c>
      <c r="G299" s="145"/>
      <c r="H299" s="146"/>
      <c r="I299" s="146"/>
      <c r="J299" s="146">
        <v>28</v>
      </c>
      <c r="K299" s="57">
        <f>SUM(H299:J299)</f>
        <v>28</v>
      </c>
      <c r="L299" s="148"/>
      <c r="M299" s="148"/>
      <c r="N299" s="38">
        <f t="shared" si="47"/>
        <v>28</v>
      </c>
      <c r="O299" s="38">
        <f t="shared" si="47"/>
        <v>28</v>
      </c>
      <c r="P299" s="149">
        <f t="shared" si="40"/>
        <v>1.4000000000000002E-3</v>
      </c>
      <c r="Q299" s="149">
        <f t="shared" si="45"/>
        <v>1.4000000000000002E-3</v>
      </c>
      <c r="R299" s="138" t="s">
        <v>65</v>
      </c>
      <c r="S299" s="147"/>
      <c r="T299" s="147"/>
      <c r="U299" s="146">
        <v>28</v>
      </c>
      <c r="V299" s="142"/>
      <c r="W299" s="142"/>
      <c r="X299" s="341">
        <v>0.05</v>
      </c>
      <c r="Y299" s="147"/>
    </row>
    <row r="300" spans="1:25" s="160" customFormat="1" ht="12.75" customHeight="1">
      <c r="A300" s="151"/>
      <c r="B300" s="151"/>
      <c r="C300" s="152" t="s">
        <v>24</v>
      </c>
      <c r="D300" s="121" t="s">
        <v>23</v>
      </c>
      <c r="E300" s="153"/>
      <c r="F300" s="153"/>
      <c r="G300" s="153"/>
      <c r="H300" s="155"/>
      <c r="I300" s="155"/>
      <c r="J300" s="155">
        <f>SUM(J293:J299)</f>
        <v>47</v>
      </c>
      <c r="K300" s="58">
        <f t="shared" ref="K300:K301" si="50">SUM(H300:J300)</f>
        <v>47</v>
      </c>
      <c r="L300" s="157"/>
      <c r="M300" s="157"/>
      <c r="N300" s="38">
        <f t="shared" si="47"/>
        <v>47</v>
      </c>
      <c r="O300" s="38">
        <f t="shared" si="47"/>
        <v>47</v>
      </c>
      <c r="P300" s="158">
        <f t="shared" si="40"/>
        <v>2.3500000000000001E-3</v>
      </c>
      <c r="Q300" s="158">
        <f t="shared" si="45"/>
        <v>2.3500000000000001E-3</v>
      </c>
      <c r="R300" s="141" t="s">
        <v>65</v>
      </c>
      <c r="S300" s="156"/>
      <c r="T300" s="156"/>
      <c r="U300" s="155">
        <f>SUM(U293:U299)</f>
        <v>47</v>
      </c>
      <c r="V300" s="151"/>
      <c r="W300" s="151"/>
      <c r="X300" s="159">
        <v>0.05</v>
      </c>
      <c r="Y300" s="156"/>
    </row>
    <row r="301" spans="1:25" s="150" customFormat="1" ht="12.75" customHeight="1">
      <c r="A301" s="142">
        <v>1</v>
      </c>
      <c r="B301" s="142"/>
      <c r="C301" s="340" t="s">
        <v>190</v>
      </c>
      <c r="D301" s="143" t="s">
        <v>23</v>
      </c>
      <c r="E301" s="145" t="s">
        <v>141</v>
      </c>
      <c r="F301" s="145" t="s">
        <v>191</v>
      </c>
      <c r="G301" s="145" t="s">
        <v>62</v>
      </c>
      <c r="H301" s="146"/>
      <c r="I301" s="146"/>
      <c r="J301" s="146">
        <v>1</v>
      </c>
      <c r="K301" s="57">
        <f t="shared" si="50"/>
        <v>1</v>
      </c>
      <c r="L301" s="148"/>
      <c r="M301" s="148"/>
      <c r="N301" s="38">
        <f t="shared" si="47"/>
        <v>1</v>
      </c>
      <c r="O301" s="38">
        <f t="shared" si="47"/>
        <v>1</v>
      </c>
      <c r="P301" s="149">
        <f t="shared" si="40"/>
        <v>2.9999999999999997E-5</v>
      </c>
      <c r="Q301" s="149">
        <f t="shared" si="45"/>
        <v>2.9999999999999997E-5</v>
      </c>
      <c r="R301" s="138" t="s">
        <v>65</v>
      </c>
      <c r="S301" s="147"/>
      <c r="T301" s="147"/>
      <c r="U301" s="146">
        <v>1</v>
      </c>
      <c r="V301" s="142"/>
      <c r="W301" s="142"/>
      <c r="X301" s="341">
        <v>0.03</v>
      </c>
      <c r="Y301" s="147"/>
    </row>
    <row r="302" spans="1:25" s="150" customFormat="1" ht="12.75" customHeight="1">
      <c r="A302" s="142">
        <v>2</v>
      </c>
      <c r="B302" s="142"/>
      <c r="C302" s="340" t="s">
        <v>190</v>
      </c>
      <c r="D302" s="143" t="s">
        <v>23</v>
      </c>
      <c r="E302" s="145" t="s">
        <v>141</v>
      </c>
      <c r="F302" s="145" t="s">
        <v>192</v>
      </c>
      <c r="G302" s="145" t="s">
        <v>62</v>
      </c>
      <c r="H302" s="146"/>
      <c r="I302" s="146"/>
      <c r="J302" s="146">
        <v>2</v>
      </c>
      <c r="K302" s="57">
        <f>SUM(H302:J302)</f>
        <v>2</v>
      </c>
      <c r="L302" s="148"/>
      <c r="M302" s="148"/>
      <c r="N302" s="38">
        <f t="shared" si="47"/>
        <v>2</v>
      </c>
      <c r="O302" s="38">
        <f t="shared" si="47"/>
        <v>2</v>
      </c>
      <c r="P302" s="149">
        <f t="shared" si="40"/>
        <v>5.9999999999999995E-5</v>
      </c>
      <c r="Q302" s="149">
        <f t="shared" si="45"/>
        <v>5.9999999999999995E-5</v>
      </c>
      <c r="R302" s="138" t="s">
        <v>65</v>
      </c>
      <c r="S302" s="147"/>
      <c r="T302" s="147"/>
      <c r="U302" s="146">
        <v>2</v>
      </c>
      <c r="V302" s="142"/>
      <c r="W302" s="142"/>
      <c r="X302" s="341">
        <v>0.03</v>
      </c>
      <c r="Y302" s="147"/>
    </row>
    <row r="303" spans="1:25" s="150" customFormat="1" ht="12.75" customHeight="1">
      <c r="A303" s="142">
        <v>3</v>
      </c>
      <c r="B303" s="142"/>
      <c r="C303" s="340" t="s">
        <v>190</v>
      </c>
      <c r="D303" s="143" t="s">
        <v>23</v>
      </c>
      <c r="E303" s="145" t="s">
        <v>141</v>
      </c>
      <c r="F303" s="145" t="s">
        <v>184</v>
      </c>
      <c r="G303" s="145" t="s">
        <v>62</v>
      </c>
      <c r="H303" s="146"/>
      <c r="I303" s="146"/>
      <c r="J303" s="146">
        <v>1</v>
      </c>
      <c r="K303" s="57">
        <f>SUM(H303:J303)</f>
        <v>1</v>
      </c>
      <c r="L303" s="148"/>
      <c r="M303" s="148"/>
      <c r="N303" s="38">
        <f t="shared" si="47"/>
        <v>1</v>
      </c>
      <c r="O303" s="38">
        <f t="shared" si="47"/>
        <v>1</v>
      </c>
      <c r="P303" s="149">
        <f t="shared" si="40"/>
        <v>2.9999999999999997E-5</v>
      </c>
      <c r="Q303" s="149">
        <f t="shared" si="45"/>
        <v>2.9999999999999997E-5</v>
      </c>
      <c r="R303" s="138" t="s">
        <v>65</v>
      </c>
      <c r="S303" s="147"/>
      <c r="T303" s="147"/>
      <c r="U303" s="146">
        <v>1</v>
      </c>
      <c r="V303" s="142"/>
      <c r="W303" s="142"/>
      <c r="X303" s="341">
        <v>0.03</v>
      </c>
      <c r="Y303" s="147"/>
    </row>
    <row r="304" spans="1:25" s="150" customFormat="1" ht="12.75" customHeight="1">
      <c r="A304" s="142">
        <v>4</v>
      </c>
      <c r="B304" s="142"/>
      <c r="C304" s="340" t="s">
        <v>190</v>
      </c>
      <c r="D304" s="143" t="s">
        <v>23</v>
      </c>
      <c r="E304" s="145" t="s">
        <v>141</v>
      </c>
      <c r="F304" s="145" t="s">
        <v>193</v>
      </c>
      <c r="G304" s="145" t="s">
        <v>62</v>
      </c>
      <c r="H304" s="146"/>
      <c r="I304" s="146"/>
      <c r="J304" s="146">
        <v>2</v>
      </c>
      <c r="K304" s="57">
        <f>SUM(H304:J304)</f>
        <v>2</v>
      </c>
      <c r="L304" s="148"/>
      <c r="M304" s="148"/>
      <c r="N304" s="38">
        <f t="shared" si="47"/>
        <v>2</v>
      </c>
      <c r="O304" s="38">
        <f t="shared" si="47"/>
        <v>2</v>
      </c>
      <c r="P304" s="149">
        <f t="shared" si="40"/>
        <v>5.9999999999999995E-5</v>
      </c>
      <c r="Q304" s="149">
        <f t="shared" si="45"/>
        <v>5.9999999999999995E-5</v>
      </c>
      <c r="R304" s="138" t="s">
        <v>65</v>
      </c>
      <c r="S304" s="147"/>
      <c r="T304" s="147"/>
      <c r="U304" s="146">
        <v>2</v>
      </c>
      <c r="V304" s="142"/>
      <c r="W304" s="142"/>
      <c r="X304" s="341">
        <v>0.03</v>
      </c>
      <c r="Y304" s="147"/>
    </row>
    <row r="305" spans="1:25" s="150" customFormat="1" ht="12.75" customHeight="1">
      <c r="A305" s="142">
        <v>5</v>
      </c>
      <c r="B305" s="142"/>
      <c r="C305" s="340" t="s">
        <v>190</v>
      </c>
      <c r="D305" s="143" t="s">
        <v>23</v>
      </c>
      <c r="E305" s="145" t="s">
        <v>141</v>
      </c>
      <c r="F305" s="145" t="s">
        <v>194</v>
      </c>
      <c r="G305" s="145" t="s">
        <v>62</v>
      </c>
      <c r="H305" s="146"/>
      <c r="I305" s="146"/>
      <c r="J305" s="146">
        <v>1</v>
      </c>
      <c r="K305" s="57">
        <f>SUM(H305:J305)</f>
        <v>1</v>
      </c>
      <c r="L305" s="148"/>
      <c r="M305" s="148"/>
      <c r="N305" s="38">
        <f t="shared" si="47"/>
        <v>1</v>
      </c>
      <c r="O305" s="38">
        <f t="shared" si="47"/>
        <v>1</v>
      </c>
      <c r="P305" s="149">
        <f t="shared" si="40"/>
        <v>2.9999999999999997E-5</v>
      </c>
      <c r="Q305" s="149">
        <f t="shared" si="45"/>
        <v>2.9999999999999997E-5</v>
      </c>
      <c r="R305" s="138" t="s">
        <v>65</v>
      </c>
      <c r="S305" s="147"/>
      <c r="T305" s="147"/>
      <c r="U305" s="146">
        <v>1</v>
      </c>
      <c r="V305" s="142"/>
      <c r="W305" s="142"/>
      <c r="X305" s="341">
        <v>0.03</v>
      </c>
      <c r="Y305" s="147"/>
    </row>
    <row r="306" spans="1:25" s="150" customFormat="1" ht="12.75" customHeight="1">
      <c r="A306" s="142">
        <v>6</v>
      </c>
      <c r="B306" s="142"/>
      <c r="C306" s="340" t="s">
        <v>190</v>
      </c>
      <c r="D306" s="143" t="s">
        <v>23</v>
      </c>
      <c r="E306" s="145" t="s">
        <v>141</v>
      </c>
      <c r="F306" s="145" t="s">
        <v>195</v>
      </c>
      <c r="G306" s="145" t="s">
        <v>62</v>
      </c>
      <c r="H306" s="146"/>
      <c r="I306" s="146"/>
      <c r="J306" s="146">
        <v>2</v>
      </c>
      <c r="K306" s="57">
        <f t="shared" ref="K306" si="51">SUM(H306:J306)</f>
        <v>2</v>
      </c>
      <c r="L306" s="148"/>
      <c r="M306" s="148"/>
      <c r="N306" s="38">
        <f t="shared" si="47"/>
        <v>2</v>
      </c>
      <c r="O306" s="38">
        <f t="shared" si="47"/>
        <v>2</v>
      </c>
      <c r="P306" s="149">
        <f t="shared" si="40"/>
        <v>5.9999999999999995E-5</v>
      </c>
      <c r="Q306" s="149">
        <f t="shared" si="45"/>
        <v>5.9999999999999995E-5</v>
      </c>
      <c r="R306" s="138" t="s">
        <v>65</v>
      </c>
      <c r="S306" s="147"/>
      <c r="T306" s="147"/>
      <c r="U306" s="146">
        <v>2</v>
      </c>
      <c r="V306" s="142"/>
      <c r="W306" s="142"/>
      <c r="X306" s="341">
        <v>0.03</v>
      </c>
      <c r="Y306" s="147"/>
    </row>
    <row r="307" spans="1:25" s="150" customFormat="1" ht="12.75" customHeight="1">
      <c r="A307" s="142">
        <v>7</v>
      </c>
      <c r="B307" s="142"/>
      <c r="C307" s="340" t="s">
        <v>190</v>
      </c>
      <c r="D307" s="143" t="s">
        <v>23</v>
      </c>
      <c r="E307" s="145" t="s">
        <v>77</v>
      </c>
      <c r="F307" s="145" t="s">
        <v>77</v>
      </c>
      <c r="G307" s="145" t="s">
        <v>62</v>
      </c>
      <c r="H307" s="146"/>
      <c r="I307" s="146"/>
      <c r="J307" s="146">
        <v>14</v>
      </c>
      <c r="K307" s="57">
        <f>SUM(H307:J307)</f>
        <v>14</v>
      </c>
      <c r="L307" s="148"/>
      <c r="M307" s="148"/>
      <c r="N307" s="38">
        <f t="shared" si="47"/>
        <v>14</v>
      </c>
      <c r="O307" s="38">
        <f t="shared" si="47"/>
        <v>14</v>
      </c>
      <c r="P307" s="149">
        <f t="shared" si="40"/>
        <v>4.1999999999999996E-4</v>
      </c>
      <c r="Q307" s="149">
        <f t="shared" si="45"/>
        <v>4.1999999999999996E-4</v>
      </c>
      <c r="R307" s="138" t="s">
        <v>65</v>
      </c>
      <c r="S307" s="147"/>
      <c r="T307" s="147"/>
      <c r="U307" s="146">
        <v>14</v>
      </c>
      <c r="V307" s="142"/>
      <c r="W307" s="142"/>
      <c r="X307" s="341">
        <v>0.03</v>
      </c>
      <c r="Y307" s="147"/>
    </row>
    <row r="308" spans="1:25" s="160" customFormat="1" ht="12.75" customHeight="1">
      <c r="A308" s="151"/>
      <c r="B308" s="151"/>
      <c r="C308" s="152" t="s">
        <v>24</v>
      </c>
      <c r="D308" s="121" t="s">
        <v>23</v>
      </c>
      <c r="E308" s="153"/>
      <c r="F308" s="153"/>
      <c r="G308" s="153"/>
      <c r="H308" s="155"/>
      <c r="I308" s="155"/>
      <c r="J308" s="155">
        <f>SUM(J301:J307)</f>
        <v>23</v>
      </c>
      <c r="K308" s="58">
        <f t="shared" ref="K308:K316" si="52">SUM(H308:J308)</f>
        <v>23</v>
      </c>
      <c r="L308" s="157"/>
      <c r="M308" s="157"/>
      <c r="N308" s="38">
        <f t="shared" si="47"/>
        <v>23</v>
      </c>
      <c r="O308" s="38">
        <f t="shared" si="47"/>
        <v>23</v>
      </c>
      <c r="P308" s="158">
        <f t="shared" si="40"/>
        <v>6.8999999999999997E-4</v>
      </c>
      <c r="Q308" s="158">
        <f t="shared" si="45"/>
        <v>6.8999999999999997E-4</v>
      </c>
      <c r="R308" s="141" t="s">
        <v>65</v>
      </c>
      <c r="S308" s="156"/>
      <c r="T308" s="156"/>
      <c r="U308" s="155">
        <f>SUM(U301:U307)</f>
        <v>23</v>
      </c>
      <c r="V308" s="151"/>
      <c r="W308" s="151"/>
      <c r="X308" s="159">
        <v>0.03</v>
      </c>
      <c r="Y308" s="156"/>
    </row>
    <row r="309" spans="1:25" s="150" customFormat="1" ht="12.75" customHeight="1">
      <c r="A309" s="142">
        <v>1</v>
      </c>
      <c r="B309" s="142"/>
      <c r="C309" s="340" t="s">
        <v>196</v>
      </c>
      <c r="D309" s="143" t="s">
        <v>23</v>
      </c>
      <c r="E309" s="145" t="s">
        <v>141</v>
      </c>
      <c r="F309" s="145" t="s">
        <v>191</v>
      </c>
      <c r="G309" s="145" t="s">
        <v>62</v>
      </c>
      <c r="H309" s="146"/>
      <c r="I309" s="146"/>
      <c r="J309" s="146">
        <v>1</v>
      </c>
      <c r="K309" s="57">
        <f t="shared" si="52"/>
        <v>1</v>
      </c>
      <c r="L309" s="148"/>
      <c r="M309" s="148"/>
      <c r="N309" s="38">
        <f t="shared" si="47"/>
        <v>1</v>
      </c>
      <c r="O309" s="38">
        <f t="shared" si="47"/>
        <v>1</v>
      </c>
      <c r="P309" s="149">
        <f t="shared" si="40"/>
        <v>8.9999999999999992E-5</v>
      </c>
      <c r="Q309" s="149">
        <f t="shared" si="45"/>
        <v>8.9999999999999992E-5</v>
      </c>
      <c r="R309" s="138" t="s">
        <v>65</v>
      </c>
      <c r="S309" s="147"/>
      <c r="T309" s="147"/>
      <c r="U309" s="146">
        <v>1</v>
      </c>
      <c r="V309" s="142"/>
      <c r="W309" s="142"/>
      <c r="X309" s="341">
        <v>0.09</v>
      </c>
      <c r="Y309" s="147"/>
    </row>
    <row r="310" spans="1:25" s="150" customFormat="1" ht="12.75" customHeight="1">
      <c r="A310" s="142">
        <v>2</v>
      </c>
      <c r="B310" s="142"/>
      <c r="C310" s="340" t="s">
        <v>196</v>
      </c>
      <c r="D310" s="143" t="s">
        <v>23</v>
      </c>
      <c r="E310" s="145" t="s">
        <v>141</v>
      </c>
      <c r="F310" s="145" t="s">
        <v>192</v>
      </c>
      <c r="G310" s="145" t="s">
        <v>62</v>
      </c>
      <c r="H310" s="146"/>
      <c r="I310" s="146"/>
      <c r="J310" s="146">
        <v>2</v>
      </c>
      <c r="K310" s="57">
        <f t="shared" si="52"/>
        <v>2</v>
      </c>
      <c r="L310" s="148"/>
      <c r="M310" s="148"/>
      <c r="N310" s="38">
        <f t="shared" si="47"/>
        <v>2</v>
      </c>
      <c r="O310" s="38">
        <f t="shared" si="47"/>
        <v>2</v>
      </c>
      <c r="P310" s="149">
        <f t="shared" si="40"/>
        <v>1.7999999999999998E-4</v>
      </c>
      <c r="Q310" s="149">
        <f t="shared" si="45"/>
        <v>1.7999999999999998E-4</v>
      </c>
      <c r="R310" s="138" t="s">
        <v>65</v>
      </c>
      <c r="S310" s="147"/>
      <c r="T310" s="147"/>
      <c r="U310" s="146">
        <v>2</v>
      </c>
      <c r="V310" s="142"/>
      <c r="W310" s="142"/>
      <c r="X310" s="341">
        <v>0.09</v>
      </c>
      <c r="Y310" s="147"/>
    </row>
    <row r="311" spans="1:25" s="150" customFormat="1" ht="12.75" customHeight="1">
      <c r="A311" s="142">
        <v>3</v>
      </c>
      <c r="B311" s="142"/>
      <c r="C311" s="340" t="s">
        <v>196</v>
      </c>
      <c r="D311" s="143" t="s">
        <v>23</v>
      </c>
      <c r="E311" s="145" t="s">
        <v>141</v>
      </c>
      <c r="F311" s="145" t="s">
        <v>184</v>
      </c>
      <c r="G311" s="145" t="s">
        <v>62</v>
      </c>
      <c r="H311" s="146"/>
      <c r="I311" s="146"/>
      <c r="J311" s="146">
        <v>1</v>
      </c>
      <c r="K311" s="57">
        <f t="shared" si="52"/>
        <v>1</v>
      </c>
      <c r="L311" s="148"/>
      <c r="M311" s="148"/>
      <c r="N311" s="38">
        <f t="shared" si="47"/>
        <v>1</v>
      </c>
      <c r="O311" s="38">
        <f t="shared" si="47"/>
        <v>1</v>
      </c>
      <c r="P311" s="149">
        <f t="shared" si="40"/>
        <v>8.9999999999999992E-5</v>
      </c>
      <c r="Q311" s="149">
        <f t="shared" si="45"/>
        <v>8.9999999999999992E-5</v>
      </c>
      <c r="R311" s="138" t="s">
        <v>65</v>
      </c>
      <c r="S311" s="147"/>
      <c r="T311" s="147"/>
      <c r="U311" s="146">
        <v>1</v>
      </c>
      <c r="V311" s="142"/>
      <c r="W311" s="142"/>
      <c r="X311" s="341">
        <v>0.09</v>
      </c>
      <c r="Y311" s="147"/>
    </row>
    <row r="312" spans="1:25" s="150" customFormat="1" ht="12.75" customHeight="1">
      <c r="A312" s="142">
        <v>4</v>
      </c>
      <c r="B312" s="142"/>
      <c r="C312" s="340" t="s">
        <v>196</v>
      </c>
      <c r="D312" s="143" t="s">
        <v>23</v>
      </c>
      <c r="E312" s="145" t="s">
        <v>141</v>
      </c>
      <c r="F312" s="145" t="s">
        <v>193</v>
      </c>
      <c r="G312" s="145" t="s">
        <v>62</v>
      </c>
      <c r="H312" s="146"/>
      <c r="I312" s="146"/>
      <c r="J312" s="146">
        <v>2</v>
      </c>
      <c r="K312" s="57">
        <f t="shared" si="52"/>
        <v>2</v>
      </c>
      <c r="L312" s="148"/>
      <c r="M312" s="148"/>
      <c r="N312" s="38">
        <f t="shared" si="47"/>
        <v>2</v>
      </c>
      <c r="O312" s="38">
        <f t="shared" si="47"/>
        <v>2</v>
      </c>
      <c r="P312" s="149">
        <f t="shared" si="40"/>
        <v>1.7999999999999998E-4</v>
      </c>
      <c r="Q312" s="149">
        <f t="shared" si="45"/>
        <v>1.7999999999999998E-4</v>
      </c>
      <c r="R312" s="138" t="s">
        <v>65</v>
      </c>
      <c r="S312" s="147"/>
      <c r="T312" s="147"/>
      <c r="U312" s="146">
        <v>2</v>
      </c>
      <c r="V312" s="142"/>
      <c r="W312" s="142"/>
      <c r="X312" s="341">
        <v>0.09</v>
      </c>
      <c r="Y312" s="147"/>
    </row>
    <row r="313" spans="1:25" s="150" customFormat="1" ht="12.75" customHeight="1">
      <c r="A313" s="142">
        <v>5</v>
      </c>
      <c r="B313" s="142"/>
      <c r="C313" s="340" t="s">
        <v>196</v>
      </c>
      <c r="D313" s="143" t="s">
        <v>23</v>
      </c>
      <c r="E313" s="145" t="s">
        <v>141</v>
      </c>
      <c r="F313" s="145" t="s">
        <v>194</v>
      </c>
      <c r="G313" s="145" t="s">
        <v>62</v>
      </c>
      <c r="H313" s="146"/>
      <c r="I313" s="146"/>
      <c r="J313" s="146">
        <v>1</v>
      </c>
      <c r="K313" s="57">
        <f t="shared" si="52"/>
        <v>1</v>
      </c>
      <c r="L313" s="148"/>
      <c r="M313" s="148"/>
      <c r="N313" s="38">
        <f t="shared" si="47"/>
        <v>1</v>
      </c>
      <c r="O313" s="38">
        <f t="shared" si="47"/>
        <v>1</v>
      </c>
      <c r="P313" s="149">
        <f t="shared" si="40"/>
        <v>8.9999999999999992E-5</v>
      </c>
      <c r="Q313" s="149">
        <f t="shared" si="45"/>
        <v>8.9999999999999992E-5</v>
      </c>
      <c r="R313" s="138" t="s">
        <v>65</v>
      </c>
      <c r="S313" s="147"/>
      <c r="T313" s="147"/>
      <c r="U313" s="146">
        <v>1</v>
      </c>
      <c r="V313" s="142"/>
      <c r="W313" s="142"/>
      <c r="X313" s="341">
        <v>0.09</v>
      </c>
      <c r="Y313" s="147"/>
    </row>
    <row r="314" spans="1:25" s="150" customFormat="1" ht="12.75" customHeight="1">
      <c r="A314" s="142">
        <v>6</v>
      </c>
      <c r="B314" s="142"/>
      <c r="C314" s="340" t="s">
        <v>196</v>
      </c>
      <c r="D314" s="143" t="s">
        <v>23</v>
      </c>
      <c r="E314" s="145" t="s">
        <v>141</v>
      </c>
      <c r="F314" s="145" t="s">
        <v>195</v>
      </c>
      <c r="G314" s="145" t="s">
        <v>62</v>
      </c>
      <c r="H314" s="146"/>
      <c r="I314" s="146"/>
      <c r="J314" s="146">
        <v>2</v>
      </c>
      <c r="K314" s="57">
        <f t="shared" si="52"/>
        <v>2</v>
      </c>
      <c r="L314" s="148"/>
      <c r="M314" s="148"/>
      <c r="N314" s="38">
        <f t="shared" si="47"/>
        <v>2</v>
      </c>
      <c r="O314" s="38">
        <f t="shared" si="47"/>
        <v>2</v>
      </c>
      <c r="P314" s="149">
        <f t="shared" si="40"/>
        <v>1.7999999999999998E-4</v>
      </c>
      <c r="Q314" s="149">
        <f t="shared" si="45"/>
        <v>1.7999999999999998E-4</v>
      </c>
      <c r="R314" s="138" t="s">
        <v>65</v>
      </c>
      <c r="S314" s="147"/>
      <c r="T314" s="147"/>
      <c r="U314" s="146">
        <v>2</v>
      </c>
      <c r="V314" s="142"/>
      <c r="W314" s="142"/>
      <c r="X314" s="341">
        <v>0.09</v>
      </c>
      <c r="Y314" s="147"/>
    </row>
    <row r="315" spans="1:25" s="150" customFormat="1" ht="12.75" customHeight="1">
      <c r="A315" s="142">
        <v>7</v>
      </c>
      <c r="B315" s="142"/>
      <c r="C315" s="340" t="s">
        <v>196</v>
      </c>
      <c r="D315" s="143" t="s">
        <v>23</v>
      </c>
      <c r="E315" s="145" t="s">
        <v>77</v>
      </c>
      <c r="F315" s="145" t="s">
        <v>77</v>
      </c>
      <c r="G315" s="145" t="s">
        <v>62</v>
      </c>
      <c r="H315" s="146"/>
      <c r="I315" s="146"/>
      <c r="J315" s="146">
        <v>14</v>
      </c>
      <c r="K315" s="57">
        <f t="shared" si="52"/>
        <v>14</v>
      </c>
      <c r="L315" s="148"/>
      <c r="M315" s="148"/>
      <c r="N315" s="38">
        <f t="shared" si="47"/>
        <v>14</v>
      </c>
      <c r="O315" s="38">
        <f t="shared" si="47"/>
        <v>14</v>
      </c>
      <c r="P315" s="149">
        <f t="shared" si="40"/>
        <v>1.2600000000000001E-3</v>
      </c>
      <c r="Q315" s="149">
        <f t="shared" si="45"/>
        <v>1.2600000000000001E-3</v>
      </c>
      <c r="R315" s="138" t="s">
        <v>65</v>
      </c>
      <c r="S315" s="147"/>
      <c r="T315" s="147"/>
      <c r="U315" s="146">
        <v>14</v>
      </c>
      <c r="V315" s="142"/>
      <c r="W315" s="142"/>
      <c r="X315" s="341">
        <v>0.09</v>
      </c>
      <c r="Y315" s="147"/>
    </row>
    <row r="316" spans="1:25" s="160" customFormat="1" ht="12.75" customHeight="1">
      <c r="A316" s="151"/>
      <c r="B316" s="151"/>
      <c r="C316" s="152" t="s">
        <v>24</v>
      </c>
      <c r="D316" s="121" t="s">
        <v>23</v>
      </c>
      <c r="E316" s="153"/>
      <c r="F316" s="153"/>
      <c r="G316" s="153"/>
      <c r="H316" s="155"/>
      <c r="I316" s="155"/>
      <c r="J316" s="155">
        <f>SUM(J309:J315)</f>
        <v>23</v>
      </c>
      <c r="K316" s="58">
        <f t="shared" si="52"/>
        <v>23</v>
      </c>
      <c r="L316" s="157"/>
      <c r="M316" s="157"/>
      <c r="N316" s="38">
        <f t="shared" si="47"/>
        <v>23</v>
      </c>
      <c r="O316" s="38">
        <f t="shared" si="47"/>
        <v>23</v>
      </c>
      <c r="P316" s="158">
        <f>X316*O316/1000</f>
        <v>2.0699999999999998E-3</v>
      </c>
      <c r="Q316" s="158">
        <f t="shared" si="45"/>
        <v>2.0699999999999998E-3</v>
      </c>
      <c r="R316" s="141" t="s">
        <v>65</v>
      </c>
      <c r="S316" s="156"/>
      <c r="T316" s="156"/>
      <c r="U316" s="155">
        <f>SUM(U309:U315)</f>
        <v>23</v>
      </c>
      <c r="V316" s="151"/>
      <c r="W316" s="151"/>
      <c r="X316" s="159">
        <v>0.09</v>
      </c>
      <c r="Y316" s="156"/>
    </row>
    <row r="317" spans="1:25" s="150" customFormat="1" ht="12.75" customHeight="1">
      <c r="A317" s="142">
        <v>1</v>
      </c>
      <c r="B317" s="142"/>
      <c r="C317" s="349" t="s">
        <v>197</v>
      </c>
      <c r="D317" s="143" t="s">
        <v>23</v>
      </c>
      <c r="E317" s="144">
        <v>0</v>
      </c>
      <c r="F317" s="145" t="s">
        <v>141</v>
      </c>
      <c r="G317" s="145" t="s">
        <v>62</v>
      </c>
      <c r="H317" s="146"/>
      <c r="I317" s="146"/>
      <c r="J317" s="146">
        <v>6</v>
      </c>
      <c r="K317" s="57">
        <f>SUM(H317:J317)</f>
        <v>6</v>
      </c>
      <c r="L317" s="148"/>
      <c r="M317" s="148"/>
      <c r="N317" s="38">
        <f t="shared" si="47"/>
        <v>6</v>
      </c>
      <c r="O317" s="38">
        <f t="shared" si="47"/>
        <v>6</v>
      </c>
      <c r="P317" s="149">
        <f>X317*O317/1000</f>
        <v>2.7E-4</v>
      </c>
      <c r="Q317" s="149">
        <f t="shared" si="45"/>
        <v>2.7E-4</v>
      </c>
      <c r="R317" s="138" t="s">
        <v>65</v>
      </c>
      <c r="S317" s="147"/>
      <c r="T317" s="147"/>
      <c r="U317" s="146">
        <v>1</v>
      </c>
      <c r="V317" s="142"/>
      <c r="W317" s="142"/>
      <c r="X317" s="142">
        <v>4.4999999999999998E-2</v>
      </c>
      <c r="Y317" s="147"/>
    </row>
    <row r="318" spans="1:25" s="150" customFormat="1" ht="12.75" customHeight="1">
      <c r="A318" s="142"/>
      <c r="B318" s="142"/>
      <c r="C318" s="152" t="s">
        <v>24</v>
      </c>
      <c r="D318" s="121" t="s">
        <v>23</v>
      </c>
      <c r="E318" s="144"/>
      <c r="F318" s="145"/>
      <c r="G318" s="145"/>
      <c r="H318" s="146"/>
      <c r="I318" s="146"/>
      <c r="J318" s="155">
        <f>SUM(J317:J317)</f>
        <v>6</v>
      </c>
      <c r="K318" s="58">
        <f>SUM(K317:K317)</f>
        <v>6</v>
      </c>
      <c r="L318" s="148"/>
      <c r="M318" s="148"/>
      <c r="N318" s="38">
        <f t="shared" si="47"/>
        <v>6</v>
      </c>
      <c r="O318" s="38">
        <f t="shared" si="47"/>
        <v>6</v>
      </c>
      <c r="P318" s="149">
        <f>SUM(P317:P317)</f>
        <v>2.7E-4</v>
      </c>
      <c r="Q318" s="149">
        <f>SUM(Q317:Q317)</f>
        <v>2.7E-4</v>
      </c>
      <c r="R318" s="138" t="s">
        <v>65</v>
      </c>
      <c r="S318" s="147"/>
      <c r="T318" s="147"/>
      <c r="U318" s="146">
        <f>SUM(U317:U317)</f>
        <v>1</v>
      </c>
      <c r="V318" s="142"/>
      <c r="W318" s="142"/>
      <c r="X318" s="142">
        <v>4.4999999999999998E-2</v>
      </c>
      <c r="Y318" s="147"/>
    </row>
    <row r="319" spans="1:25" s="150" customFormat="1" ht="12.75" customHeight="1">
      <c r="A319" s="142">
        <v>1</v>
      </c>
      <c r="B319" s="142"/>
      <c r="C319" s="349" t="s">
        <v>198</v>
      </c>
      <c r="D319" s="143" t="s">
        <v>23</v>
      </c>
      <c r="E319" s="144">
        <v>0</v>
      </c>
      <c r="F319" s="145" t="s">
        <v>141</v>
      </c>
      <c r="G319" s="145" t="s">
        <v>62</v>
      </c>
      <c r="H319" s="146"/>
      <c r="I319" s="146"/>
      <c r="J319" s="146">
        <v>6</v>
      </c>
      <c r="K319" s="57">
        <f>SUM(H319:J319)</f>
        <v>6</v>
      </c>
      <c r="L319" s="148"/>
      <c r="M319" s="148"/>
      <c r="N319" s="38">
        <f t="shared" si="47"/>
        <v>6</v>
      </c>
      <c r="O319" s="38">
        <f t="shared" si="47"/>
        <v>6</v>
      </c>
      <c r="P319" s="149">
        <f>X319*O319/1000</f>
        <v>2.7E-4</v>
      </c>
      <c r="Q319" s="149">
        <f>X319*O319/1000</f>
        <v>2.7E-4</v>
      </c>
      <c r="R319" s="138" t="s">
        <v>65</v>
      </c>
      <c r="S319" s="147"/>
      <c r="T319" s="147"/>
      <c r="U319" s="146">
        <v>1</v>
      </c>
      <c r="V319" s="142"/>
      <c r="W319" s="142"/>
      <c r="X319" s="142">
        <v>4.4999999999999998E-2</v>
      </c>
      <c r="Y319" s="147"/>
    </row>
    <row r="320" spans="1:25" s="150" customFormat="1" ht="12.75" customHeight="1">
      <c r="A320" s="142"/>
      <c r="B320" s="142"/>
      <c r="C320" s="152" t="s">
        <v>24</v>
      </c>
      <c r="D320" s="121" t="s">
        <v>23</v>
      </c>
      <c r="E320" s="144"/>
      <c r="F320" s="145"/>
      <c r="G320" s="145"/>
      <c r="H320" s="146"/>
      <c r="I320" s="146"/>
      <c r="J320" s="155">
        <f>SUM(J319:J319)</f>
        <v>6</v>
      </c>
      <c r="K320" s="58">
        <f>SUM(K319:K319)</f>
        <v>6</v>
      </c>
      <c r="L320" s="148"/>
      <c r="M320" s="148"/>
      <c r="N320" s="38">
        <f t="shared" si="47"/>
        <v>6</v>
      </c>
      <c r="O320" s="38">
        <f t="shared" si="47"/>
        <v>6</v>
      </c>
      <c r="P320" s="149">
        <f>SUM(P319:P319)</f>
        <v>2.7E-4</v>
      </c>
      <c r="Q320" s="149">
        <f>SUM(Q319:Q319)</f>
        <v>2.7E-4</v>
      </c>
      <c r="R320" s="138" t="s">
        <v>65</v>
      </c>
      <c r="S320" s="147"/>
      <c r="T320" s="147"/>
      <c r="U320" s="146">
        <f>SUM(U319:U319)</f>
        <v>1</v>
      </c>
      <c r="V320" s="142"/>
      <c r="W320" s="142"/>
      <c r="X320" s="142">
        <v>4.4999999999999998E-2</v>
      </c>
      <c r="Y320" s="147"/>
    </row>
    <row r="321" spans="1:25" s="150" customFormat="1" ht="25.5" customHeight="1">
      <c r="A321" s="142">
        <v>1</v>
      </c>
      <c r="B321" s="142"/>
      <c r="C321" s="349" t="s">
        <v>199</v>
      </c>
      <c r="D321" s="143" t="s">
        <v>23</v>
      </c>
      <c r="E321" s="144">
        <v>0</v>
      </c>
      <c r="F321" s="145" t="s">
        <v>141</v>
      </c>
      <c r="G321" s="145" t="s">
        <v>62</v>
      </c>
      <c r="H321" s="146"/>
      <c r="I321" s="146"/>
      <c r="J321" s="146">
        <v>6</v>
      </c>
      <c r="K321" s="57">
        <f t="shared" ref="K321:K330" si="53">SUM(H321:J321)</f>
        <v>6</v>
      </c>
      <c r="L321" s="148"/>
      <c r="M321" s="148"/>
      <c r="N321" s="38">
        <f t="shared" si="47"/>
        <v>6</v>
      </c>
      <c r="O321" s="38">
        <f t="shared" si="47"/>
        <v>6</v>
      </c>
      <c r="P321" s="149">
        <f t="shared" ref="P321:P329" si="54">X321*O321/1000</f>
        <v>1.3800000000000002E-3</v>
      </c>
      <c r="Q321" s="149">
        <f t="shared" ref="Q321:Q329" si="55">X321*O321/1000</f>
        <v>1.3800000000000002E-3</v>
      </c>
      <c r="R321" s="138" t="s">
        <v>65</v>
      </c>
      <c r="S321" s="147"/>
      <c r="T321" s="147"/>
      <c r="U321" s="146">
        <v>6</v>
      </c>
      <c r="V321" s="142"/>
      <c r="W321" s="142"/>
      <c r="X321" s="142">
        <v>0.23</v>
      </c>
      <c r="Y321" s="147"/>
    </row>
    <row r="322" spans="1:25" s="160" customFormat="1" ht="12.75" customHeight="1">
      <c r="A322" s="151"/>
      <c r="B322" s="151"/>
      <c r="C322" s="152" t="s">
        <v>24</v>
      </c>
      <c r="D322" s="121" t="s">
        <v>23</v>
      </c>
      <c r="E322" s="153"/>
      <c r="F322" s="153"/>
      <c r="G322" s="153"/>
      <c r="H322" s="155"/>
      <c r="I322" s="155"/>
      <c r="J322" s="155">
        <f>SUM(J321)</f>
        <v>6</v>
      </c>
      <c r="K322" s="58">
        <f t="shared" si="53"/>
        <v>6</v>
      </c>
      <c r="L322" s="157"/>
      <c r="M322" s="157"/>
      <c r="N322" s="38">
        <f t="shared" si="47"/>
        <v>6</v>
      </c>
      <c r="O322" s="38">
        <f t="shared" si="47"/>
        <v>6</v>
      </c>
      <c r="P322" s="158">
        <f t="shared" si="54"/>
        <v>1.3800000000000002E-3</v>
      </c>
      <c r="Q322" s="158">
        <f t="shared" si="55"/>
        <v>1.3800000000000002E-3</v>
      </c>
      <c r="R322" s="141" t="s">
        <v>65</v>
      </c>
      <c r="S322" s="156"/>
      <c r="T322" s="156"/>
      <c r="U322" s="155">
        <v>6</v>
      </c>
      <c r="V322" s="151"/>
      <c r="W322" s="151"/>
      <c r="X322" s="151">
        <v>0.23</v>
      </c>
      <c r="Y322" s="156"/>
    </row>
    <row r="323" spans="1:25" s="150" customFormat="1" ht="12.75" customHeight="1">
      <c r="A323" s="142">
        <v>1</v>
      </c>
      <c r="B323" s="142" t="s">
        <v>200</v>
      </c>
      <c r="C323" s="349" t="s">
        <v>201</v>
      </c>
      <c r="D323" s="143" t="s">
        <v>23</v>
      </c>
      <c r="E323" s="144">
        <v>1</v>
      </c>
      <c r="F323" s="145" t="s">
        <v>77</v>
      </c>
      <c r="G323" s="145" t="s">
        <v>62</v>
      </c>
      <c r="H323" s="146"/>
      <c r="I323" s="146"/>
      <c r="J323" s="146">
        <v>8</v>
      </c>
      <c r="K323" s="57">
        <f t="shared" si="53"/>
        <v>8</v>
      </c>
      <c r="L323" s="148"/>
      <c r="M323" s="148"/>
      <c r="N323" s="38">
        <f t="shared" si="47"/>
        <v>8</v>
      </c>
      <c r="O323" s="38">
        <f t="shared" si="47"/>
        <v>8</v>
      </c>
      <c r="P323" s="149">
        <f t="shared" si="54"/>
        <v>1.4399999999999999E-3</v>
      </c>
      <c r="Q323" s="149">
        <f t="shared" si="55"/>
        <v>1.4399999999999999E-3</v>
      </c>
      <c r="R323" s="138" t="s">
        <v>65</v>
      </c>
      <c r="S323" s="147"/>
      <c r="T323" s="147"/>
      <c r="U323" s="146">
        <v>8</v>
      </c>
      <c r="V323" s="142"/>
      <c r="W323" s="142"/>
      <c r="X323" s="142">
        <v>0.18</v>
      </c>
      <c r="Y323" s="147"/>
    </row>
    <row r="324" spans="1:25" s="160" customFormat="1" ht="12.75" customHeight="1">
      <c r="A324" s="151"/>
      <c r="B324" s="151"/>
      <c r="C324" s="152" t="s">
        <v>24</v>
      </c>
      <c r="D324" s="121" t="s">
        <v>23</v>
      </c>
      <c r="E324" s="153"/>
      <c r="F324" s="153"/>
      <c r="G324" s="153"/>
      <c r="H324" s="155"/>
      <c r="I324" s="155"/>
      <c r="J324" s="155">
        <f>SUM(J323)</f>
        <v>8</v>
      </c>
      <c r="K324" s="58">
        <f t="shared" si="53"/>
        <v>8</v>
      </c>
      <c r="L324" s="157"/>
      <c r="M324" s="157"/>
      <c r="N324" s="38">
        <f t="shared" si="47"/>
        <v>8</v>
      </c>
      <c r="O324" s="38">
        <f t="shared" si="47"/>
        <v>8</v>
      </c>
      <c r="P324" s="158">
        <f t="shared" si="54"/>
        <v>1.4399999999999999E-3</v>
      </c>
      <c r="Q324" s="158">
        <f t="shared" si="55"/>
        <v>1.4399999999999999E-3</v>
      </c>
      <c r="R324" s="141" t="s">
        <v>65</v>
      </c>
      <c r="S324" s="156"/>
      <c r="T324" s="156"/>
      <c r="U324" s="155">
        <v>8</v>
      </c>
      <c r="V324" s="151"/>
      <c r="W324" s="151"/>
      <c r="X324" s="151">
        <v>0.18</v>
      </c>
      <c r="Y324" s="156"/>
    </row>
    <row r="325" spans="1:25" s="150" customFormat="1" ht="12.75" customHeight="1">
      <c r="A325" s="142">
        <v>1</v>
      </c>
      <c r="B325" s="142" t="s">
        <v>202</v>
      </c>
      <c r="C325" s="349" t="s">
        <v>203</v>
      </c>
      <c r="D325" s="143" t="s">
        <v>23</v>
      </c>
      <c r="E325" s="145" t="s">
        <v>77</v>
      </c>
      <c r="F325" s="145" t="s">
        <v>77</v>
      </c>
      <c r="G325" s="145" t="s">
        <v>62</v>
      </c>
      <c r="H325" s="146"/>
      <c r="I325" s="146"/>
      <c r="J325" s="146">
        <v>88</v>
      </c>
      <c r="K325" s="57">
        <f t="shared" si="53"/>
        <v>88</v>
      </c>
      <c r="L325" s="148"/>
      <c r="M325" s="148"/>
      <c r="N325" s="38">
        <f t="shared" si="47"/>
        <v>88</v>
      </c>
      <c r="O325" s="38">
        <f t="shared" si="47"/>
        <v>88</v>
      </c>
      <c r="P325" s="149">
        <f t="shared" si="54"/>
        <v>0.17599999999999999</v>
      </c>
      <c r="Q325" s="149">
        <f t="shared" si="55"/>
        <v>0.17599999999999999</v>
      </c>
      <c r="R325" s="138" t="s">
        <v>65</v>
      </c>
      <c r="S325" s="147"/>
      <c r="T325" s="147"/>
      <c r="U325" s="146">
        <v>8</v>
      </c>
      <c r="V325" s="142">
        <v>2</v>
      </c>
      <c r="W325" s="142">
        <v>1</v>
      </c>
      <c r="X325" s="142">
        <v>2</v>
      </c>
      <c r="Y325" s="147"/>
    </row>
    <row r="326" spans="1:25" s="160" customFormat="1" ht="12.75" customHeight="1">
      <c r="A326" s="151"/>
      <c r="B326" s="151"/>
      <c r="C326" s="152" t="s">
        <v>24</v>
      </c>
      <c r="D326" s="121" t="s">
        <v>23</v>
      </c>
      <c r="E326" s="153"/>
      <c r="F326" s="153"/>
      <c r="G326" s="153"/>
      <c r="H326" s="155"/>
      <c r="I326" s="155"/>
      <c r="J326" s="155">
        <f>SUM(J325)</f>
        <v>88</v>
      </c>
      <c r="K326" s="58">
        <f t="shared" si="53"/>
        <v>88</v>
      </c>
      <c r="L326" s="157"/>
      <c r="M326" s="157"/>
      <c r="N326" s="38">
        <f t="shared" si="47"/>
        <v>88</v>
      </c>
      <c r="O326" s="38">
        <f t="shared" si="47"/>
        <v>88</v>
      </c>
      <c r="P326" s="158">
        <f t="shared" si="54"/>
        <v>0.17599999999999999</v>
      </c>
      <c r="Q326" s="158">
        <f t="shared" si="55"/>
        <v>0.17599999999999999</v>
      </c>
      <c r="R326" s="141" t="s">
        <v>65</v>
      </c>
      <c r="S326" s="156"/>
      <c r="T326" s="156"/>
      <c r="U326" s="155">
        <v>8</v>
      </c>
      <c r="V326" s="151">
        <v>2</v>
      </c>
      <c r="W326" s="151">
        <v>1</v>
      </c>
      <c r="X326" s="151">
        <v>2</v>
      </c>
      <c r="Y326" s="156"/>
    </row>
    <row r="327" spans="1:25" s="150" customFormat="1" ht="12.75" customHeight="1">
      <c r="A327" s="142">
        <v>1</v>
      </c>
      <c r="B327" s="142" t="s">
        <v>204</v>
      </c>
      <c r="C327" s="340" t="s">
        <v>205</v>
      </c>
      <c r="D327" s="143" t="s">
        <v>23</v>
      </c>
      <c r="E327" s="145" t="s">
        <v>141</v>
      </c>
      <c r="F327" s="145" t="s">
        <v>80</v>
      </c>
      <c r="G327" s="145" t="s">
        <v>62</v>
      </c>
      <c r="H327" s="146"/>
      <c r="I327" s="146"/>
      <c r="J327" s="146">
        <v>6</v>
      </c>
      <c r="K327" s="57">
        <f t="shared" si="53"/>
        <v>6</v>
      </c>
      <c r="L327" s="148"/>
      <c r="M327" s="148"/>
      <c r="N327" s="38">
        <f t="shared" si="47"/>
        <v>6</v>
      </c>
      <c r="O327" s="38">
        <f t="shared" si="47"/>
        <v>6</v>
      </c>
      <c r="P327" s="149">
        <f t="shared" si="54"/>
        <v>1.7999999999999999E-2</v>
      </c>
      <c r="Q327" s="149">
        <f t="shared" si="55"/>
        <v>1.7999999999999999E-2</v>
      </c>
      <c r="R327" s="138" t="s">
        <v>65</v>
      </c>
      <c r="S327" s="147"/>
      <c r="T327" s="147"/>
      <c r="U327" s="146">
        <v>1</v>
      </c>
      <c r="V327" s="142">
        <v>3</v>
      </c>
      <c r="W327" s="142">
        <v>1</v>
      </c>
      <c r="X327" s="341">
        <v>3</v>
      </c>
      <c r="Y327" s="147"/>
    </row>
    <row r="328" spans="1:25" s="150" customFormat="1" ht="12.75" customHeight="1">
      <c r="A328" s="142">
        <v>2</v>
      </c>
      <c r="B328" s="142" t="s">
        <v>204</v>
      </c>
      <c r="C328" s="340" t="s">
        <v>205</v>
      </c>
      <c r="D328" s="143" t="s">
        <v>23</v>
      </c>
      <c r="E328" s="145" t="s">
        <v>43</v>
      </c>
      <c r="F328" s="145" t="s">
        <v>82</v>
      </c>
      <c r="G328" s="145" t="s">
        <v>62</v>
      </c>
      <c r="H328" s="146"/>
      <c r="I328" s="146"/>
      <c r="J328" s="146">
        <v>6</v>
      </c>
      <c r="K328" s="57">
        <f t="shared" si="53"/>
        <v>6</v>
      </c>
      <c r="L328" s="148"/>
      <c r="M328" s="148"/>
      <c r="N328" s="38">
        <f t="shared" si="47"/>
        <v>6</v>
      </c>
      <c r="O328" s="38">
        <f t="shared" si="47"/>
        <v>6</v>
      </c>
      <c r="P328" s="149">
        <f t="shared" si="54"/>
        <v>1.7999999999999999E-2</v>
      </c>
      <c r="Q328" s="149">
        <f t="shared" si="55"/>
        <v>1.7999999999999999E-2</v>
      </c>
      <c r="R328" s="138" t="s">
        <v>65</v>
      </c>
      <c r="S328" s="147"/>
      <c r="T328" s="147"/>
      <c r="U328" s="146">
        <v>2</v>
      </c>
      <c r="V328" s="142">
        <v>3</v>
      </c>
      <c r="W328" s="142">
        <v>1</v>
      </c>
      <c r="X328" s="341">
        <v>3</v>
      </c>
      <c r="Y328" s="147"/>
    </row>
    <row r="329" spans="1:25" s="150" customFormat="1" ht="12.75" customHeight="1">
      <c r="A329" s="142">
        <v>3</v>
      </c>
      <c r="B329" s="142" t="s">
        <v>204</v>
      </c>
      <c r="C329" s="340" t="s">
        <v>205</v>
      </c>
      <c r="D329" s="143" t="s">
        <v>23</v>
      </c>
      <c r="E329" s="145" t="s">
        <v>43</v>
      </c>
      <c r="F329" s="145" t="s">
        <v>83</v>
      </c>
      <c r="G329" s="145" t="s">
        <v>62</v>
      </c>
      <c r="H329" s="146"/>
      <c r="I329" s="146"/>
      <c r="J329" s="146">
        <v>6</v>
      </c>
      <c r="K329" s="57">
        <f t="shared" si="53"/>
        <v>6</v>
      </c>
      <c r="L329" s="148"/>
      <c r="M329" s="148"/>
      <c r="N329" s="38">
        <f t="shared" si="47"/>
        <v>6</v>
      </c>
      <c r="O329" s="38">
        <f t="shared" si="47"/>
        <v>6</v>
      </c>
      <c r="P329" s="149">
        <f t="shared" si="54"/>
        <v>1.7999999999999999E-2</v>
      </c>
      <c r="Q329" s="149">
        <f t="shared" si="55"/>
        <v>1.7999999999999999E-2</v>
      </c>
      <c r="R329" s="138" t="s">
        <v>65</v>
      </c>
      <c r="S329" s="147"/>
      <c r="T329" s="147"/>
      <c r="U329" s="146">
        <v>1</v>
      </c>
      <c r="V329" s="142">
        <v>3</v>
      </c>
      <c r="W329" s="142">
        <v>1</v>
      </c>
      <c r="X329" s="341">
        <v>3</v>
      </c>
      <c r="Y329" s="147"/>
    </row>
    <row r="330" spans="1:25" s="160" customFormat="1" ht="12.75" customHeight="1">
      <c r="A330" s="151"/>
      <c r="B330" s="151"/>
      <c r="C330" s="152" t="s">
        <v>24</v>
      </c>
      <c r="D330" s="121" t="s">
        <v>23</v>
      </c>
      <c r="E330" s="153"/>
      <c r="F330" s="153"/>
      <c r="G330" s="153"/>
      <c r="H330" s="155"/>
      <c r="I330" s="155"/>
      <c r="J330" s="155">
        <f>SUM(J327:J329)</f>
        <v>18</v>
      </c>
      <c r="K330" s="58">
        <f t="shared" si="53"/>
        <v>18</v>
      </c>
      <c r="L330" s="157"/>
      <c r="M330" s="157"/>
      <c r="N330" s="38">
        <f t="shared" si="47"/>
        <v>18</v>
      </c>
      <c r="O330" s="38">
        <f t="shared" si="47"/>
        <v>18</v>
      </c>
      <c r="P330" s="158">
        <f>X330*O330/1000</f>
        <v>5.3999999999999999E-2</v>
      </c>
      <c r="Q330" s="158">
        <f>X330*O330/1000</f>
        <v>5.3999999999999999E-2</v>
      </c>
      <c r="R330" s="141" t="s">
        <v>65</v>
      </c>
      <c r="S330" s="156"/>
      <c r="T330" s="156"/>
      <c r="U330" s="155">
        <v>8</v>
      </c>
      <c r="V330" s="151">
        <v>3</v>
      </c>
      <c r="W330" s="151">
        <v>1</v>
      </c>
      <c r="X330" s="159">
        <v>3</v>
      </c>
      <c r="Y330" s="156"/>
    </row>
    <row r="331" spans="1:25" ht="15" customHeight="1">
      <c r="A331" s="55"/>
      <c r="B331" s="64"/>
      <c r="C331" s="56" t="s">
        <v>206</v>
      </c>
      <c r="D331" s="93"/>
      <c r="E331" s="66"/>
      <c r="F331" s="66"/>
      <c r="G331" s="66"/>
      <c r="H331" s="148"/>
      <c r="I331" s="148"/>
      <c r="J331" s="148"/>
      <c r="K331" s="57"/>
      <c r="L331" s="38"/>
      <c r="M331" s="38"/>
      <c r="N331" s="38"/>
      <c r="O331" s="38"/>
      <c r="P331" s="116"/>
      <c r="Q331" s="116"/>
      <c r="R331" s="71"/>
      <c r="S331" s="71"/>
      <c r="T331" s="57"/>
      <c r="U331" s="57"/>
      <c r="V331" s="71"/>
      <c r="W331" s="71"/>
      <c r="X331" s="73"/>
      <c r="Y331" s="72"/>
    </row>
    <row r="332" spans="1:25" ht="15" customHeight="1">
      <c r="A332" s="42">
        <v>1</v>
      </c>
      <c r="B332" s="178" t="s">
        <v>207</v>
      </c>
      <c r="C332" s="134" t="s">
        <v>208</v>
      </c>
      <c r="D332" s="43" t="s">
        <v>23</v>
      </c>
      <c r="E332" s="43">
        <v>3</v>
      </c>
      <c r="F332" s="43">
        <v>81</v>
      </c>
      <c r="G332" s="51"/>
      <c r="H332" s="91"/>
      <c r="I332" s="91"/>
      <c r="J332" s="38">
        <v>2</v>
      </c>
      <c r="K332" s="38">
        <f>SUM(J332,,)</f>
        <v>2</v>
      </c>
      <c r="L332" s="38"/>
      <c r="M332" s="38"/>
      <c r="N332" s="38">
        <f t="shared" ref="N332:O365" si="56">J332</f>
        <v>2</v>
      </c>
      <c r="O332" s="38">
        <f t="shared" si="56"/>
        <v>2</v>
      </c>
      <c r="P332" s="116">
        <f>V332/W332*O332/1000</f>
        <v>1.15E-2</v>
      </c>
      <c r="Q332" s="116">
        <f>X332*O332/1000</f>
        <v>7.6E-3</v>
      </c>
      <c r="R332" s="45"/>
      <c r="S332" s="88"/>
      <c r="T332" s="88"/>
      <c r="U332" s="88"/>
      <c r="V332" s="128">
        <v>46</v>
      </c>
      <c r="W332" s="43">
        <v>8</v>
      </c>
      <c r="X332" s="48">
        <v>3.8</v>
      </c>
      <c r="Y332" s="88"/>
    </row>
    <row r="333" spans="1:25" ht="15" customHeight="1">
      <c r="A333" s="42">
        <v>2</v>
      </c>
      <c r="B333" s="178" t="s">
        <v>207</v>
      </c>
      <c r="C333" s="134" t="s">
        <v>208</v>
      </c>
      <c r="D333" s="43" t="s">
        <v>23</v>
      </c>
      <c r="E333" s="43">
        <v>5</v>
      </c>
      <c r="F333" s="43">
        <v>91</v>
      </c>
      <c r="G333" s="51"/>
      <c r="H333" s="91"/>
      <c r="I333" s="91"/>
      <c r="J333" s="38">
        <v>30</v>
      </c>
      <c r="K333" s="38">
        <f>SUM(J333,,)</f>
        <v>30</v>
      </c>
      <c r="L333" s="38"/>
      <c r="M333" s="38"/>
      <c r="N333" s="38">
        <f t="shared" si="56"/>
        <v>30</v>
      </c>
      <c r="O333" s="38">
        <f t="shared" si="56"/>
        <v>30</v>
      </c>
      <c r="P333" s="116">
        <f>V333/W333*O333/1000</f>
        <v>0.17249999999999999</v>
      </c>
      <c r="Q333" s="116">
        <f>X333*O333/1000</f>
        <v>0.114</v>
      </c>
      <c r="R333" s="45"/>
      <c r="S333" s="88"/>
      <c r="T333" s="88"/>
      <c r="U333" s="88"/>
      <c r="V333" s="128">
        <v>46</v>
      </c>
      <c r="W333" s="43">
        <v>8</v>
      </c>
      <c r="X333" s="48">
        <v>3.8</v>
      </c>
      <c r="Y333" s="88"/>
    </row>
    <row r="334" spans="1:25" s="84" customFormat="1" ht="15" customHeight="1">
      <c r="A334" s="35"/>
      <c r="B334" s="74"/>
      <c r="C334" s="82" t="s">
        <v>24</v>
      </c>
      <c r="D334" s="36" t="s">
        <v>23</v>
      </c>
      <c r="E334" s="75"/>
      <c r="F334" s="75"/>
      <c r="G334" s="37"/>
      <c r="H334" s="87"/>
      <c r="I334" s="87"/>
      <c r="J334" s="87">
        <f>SUM(J332:J333)</f>
        <v>32</v>
      </c>
      <c r="K334" s="87">
        <f>SUM(K332:K333)</f>
        <v>32</v>
      </c>
      <c r="L334" s="46"/>
      <c r="M334" s="46"/>
      <c r="N334" s="38">
        <f t="shared" si="56"/>
        <v>32</v>
      </c>
      <c r="O334" s="38">
        <f t="shared" si="56"/>
        <v>32</v>
      </c>
      <c r="P334" s="115">
        <f>(O334*V334/1000)/W334</f>
        <v>0.184</v>
      </c>
      <c r="Q334" s="115">
        <f>O334*X334/1000</f>
        <v>0.1216</v>
      </c>
      <c r="R334" s="35"/>
      <c r="S334" s="35"/>
      <c r="T334" s="39"/>
      <c r="U334" s="39"/>
      <c r="V334" s="35">
        <v>46</v>
      </c>
      <c r="W334" s="35">
        <v>8</v>
      </c>
      <c r="X334" s="40">
        <v>3.8</v>
      </c>
      <c r="Y334" s="41"/>
    </row>
    <row r="335" spans="1:25" ht="15" customHeight="1">
      <c r="A335" s="42">
        <v>1</v>
      </c>
      <c r="B335" s="43" t="s">
        <v>209</v>
      </c>
      <c r="C335" s="134" t="s">
        <v>210</v>
      </c>
      <c r="D335" s="43" t="s">
        <v>23</v>
      </c>
      <c r="E335" s="43">
        <v>3</v>
      </c>
      <c r="F335" s="43">
        <v>71</v>
      </c>
      <c r="G335" s="44">
        <v>3144</v>
      </c>
      <c r="H335" s="91"/>
      <c r="I335" s="91"/>
      <c r="J335" s="38">
        <v>3</v>
      </c>
      <c r="K335" s="38">
        <f t="shared" ref="K335:K345" si="57">SUM(J335,,)</f>
        <v>3</v>
      </c>
      <c r="L335" s="38"/>
      <c r="M335" s="38"/>
      <c r="N335" s="38">
        <f t="shared" si="56"/>
        <v>3</v>
      </c>
      <c r="O335" s="38">
        <f t="shared" si="56"/>
        <v>3</v>
      </c>
      <c r="P335" s="116">
        <f>V335/W335*O335/1000</f>
        <v>1.8281250000000001E-3</v>
      </c>
      <c r="Q335" s="116">
        <f>X335*O335/1000</f>
        <v>1.2000000000000001E-3</v>
      </c>
      <c r="R335" s="45"/>
      <c r="S335" s="88"/>
      <c r="T335" s="88"/>
      <c r="U335" s="88"/>
      <c r="V335" s="128">
        <v>39</v>
      </c>
      <c r="W335" s="43">
        <v>64</v>
      </c>
      <c r="X335" s="48">
        <v>0.4</v>
      </c>
      <c r="Y335" s="88"/>
    </row>
    <row r="336" spans="1:25" ht="15" customHeight="1">
      <c r="A336" s="42">
        <v>2</v>
      </c>
      <c r="B336" s="43" t="s">
        <v>209</v>
      </c>
      <c r="C336" s="134" t="s">
        <v>210</v>
      </c>
      <c r="D336" s="43" t="s">
        <v>23</v>
      </c>
      <c r="E336" s="43">
        <v>10</v>
      </c>
      <c r="F336" s="43">
        <v>73</v>
      </c>
      <c r="G336" s="44">
        <v>3144</v>
      </c>
      <c r="H336" s="91"/>
      <c r="I336" s="91"/>
      <c r="J336" s="38">
        <v>3</v>
      </c>
      <c r="K336" s="38">
        <f t="shared" si="57"/>
        <v>3</v>
      </c>
      <c r="L336" s="38"/>
      <c r="M336" s="38"/>
      <c r="N336" s="38">
        <f t="shared" si="56"/>
        <v>3</v>
      </c>
      <c r="O336" s="38">
        <f t="shared" si="56"/>
        <v>3</v>
      </c>
      <c r="P336" s="116">
        <f>V336/W336*O336/1000</f>
        <v>1.8281250000000001E-3</v>
      </c>
      <c r="Q336" s="116">
        <f>X336*O336/1000</f>
        <v>1.2000000000000001E-3</v>
      </c>
      <c r="R336" s="45"/>
      <c r="S336" s="88"/>
      <c r="T336" s="88"/>
      <c r="U336" s="88"/>
      <c r="V336" s="128">
        <v>39</v>
      </c>
      <c r="W336" s="43">
        <v>64</v>
      </c>
      <c r="X336" s="48">
        <v>0.4</v>
      </c>
      <c r="Y336" s="88"/>
    </row>
    <row r="337" spans="1:25" ht="15" customHeight="1">
      <c r="A337" s="42">
        <v>3</v>
      </c>
      <c r="B337" s="43" t="s">
        <v>209</v>
      </c>
      <c r="C337" s="134" t="s">
        <v>210</v>
      </c>
      <c r="D337" s="43" t="s">
        <v>23</v>
      </c>
      <c r="E337" s="43">
        <v>8</v>
      </c>
      <c r="F337" s="43">
        <v>75</v>
      </c>
      <c r="G337" s="51"/>
      <c r="H337" s="91"/>
      <c r="I337" s="91"/>
      <c r="J337" s="38">
        <v>112</v>
      </c>
      <c r="K337" s="38">
        <f t="shared" si="57"/>
        <v>112</v>
      </c>
      <c r="L337" s="38"/>
      <c r="M337" s="38"/>
      <c r="N337" s="38">
        <f t="shared" si="56"/>
        <v>112</v>
      </c>
      <c r="O337" s="38">
        <f t="shared" si="56"/>
        <v>112</v>
      </c>
      <c r="P337" s="116">
        <f t="shared" ref="P337:P345" si="58">V337/W337*O337/1000</f>
        <v>6.8250000000000005E-2</v>
      </c>
      <c r="Q337" s="116">
        <f t="shared" ref="Q337:Q345" si="59">X337*O337/1000</f>
        <v>4.4800000000000006E-2</v>
      </c>
      <c r="R337" s="45"/>
      <c r="S337" s="88"/>
      <c r="T337" s="88"/>
      <c r="U337" s="88"/>
      <c r="V337" s="128">
        <v>39</v>
      </c>
      <c r="W337" s="43">
        <v>64</v>
      </c>
      <c r="X337" s="48">
        <v>0.4</v>
      </c>
      <c r="Y337" s="88"/>
    </row>
    <row r="338" spans="1:25" ht="15" customHeight="1">
      <c r="A338" s="42">
        <v>4</v>
      </c>
      <c r="B338" s="43" t="s">
        <v>209</v>
      </c>
      <c r="C338" s="134" t="s">
        <v>210</v>
      </c>
      <c r="D338" s="43" t="s">
        <v>23</v>
      </c>
      <c r="E338" s="43">
        <v>1</v>
      </c>
      <c r="F338" s="43">
        <v>76</v>
      </c>
      <c r="G338" s="51"/>
      <c r="H338" s="91"/>
      <c r="I338" s="91"/>
      <c r="J338" s="38">
        <v>120</v>
      </c>
      <c r="K338" s="38">
        <f t="shared" si="57"/>
        <v>120</v>
      </c>
      <c r="L338" s="38"/>
      <c r="M338" s="38"/>
      <c r="N338" s="38">
        <f t="shared" si="56"/>
        <v>120</v>
      </c>
      <c r="O338" s="38">
        <f t="shared" si="56"/>
        <v>120</v>
      </c>
      <c r="P338" s="116">
        <f t="shared" si="58"/>
        <v>7.3124999999999996E-2</v>
      </c>
      <c r="Q338" s="116">
        <f t="shared" si="59"/>
        <v>4.8000000000000001E-2</v>
      </c>
      <c r="R338" s="45"/>
      <c r="S338" s="88"/>
      <c r="T338" s="88"/>
      <c r="U338" s="88"/>
      <c r="V338" s="128">
        <v>39</v>
      </c>
      <c r="W338" s="43">
        <v>64</v>
      </c>
      <c r="X338" s="48">
        <v>0.4</v>
      </c>
      <c r="Y338" s="88"/>
    </row>
    <row r="339" spans="1:25" ht="15" customHeight="1">
      <c r="A339" s="42">
        <v>5</v>
      </c>
      <c r="B339" s="43" t="s">
        <v>209</v>
      </c>
      <c r="C339" s="134" t="s">
        <v>210</v>
      </c>
      <c r="D339" s="43" t="s">
        <v>23</v>
      </c>
      <c r="E339" s="43">
        <v>6</v>
      </c>
      <c r="F339" s="43">
        <v>76</v>
      </c>
      <c r="G339" s="51"/>
      <c r="H339" s="91"/>
      <c r="I339" s="91"/>
      <c r="J339" s="38">
        <v>228</v>
      </c>
      <c r="K339" s="38">
        <f t="shared" si="57"/>
        <v>228</v>
      </c>
      <c r="L339" s="38"/>
      <c r="M339" s="38"/>
      <c r="N339" s="38">
        <f t="shared" si="56"/>
        <v>228</v>
      </c>
      <c r="O339" s="38">
        <f t="shared" si="56"/>
        <v>228</v>
      </c>
      <c r="P339" s="116">
        <f t="shared" si="58"/>
        <v>0.13893749999999999</v>
      </c>
      <c r="Q339" s="116">
        <f t="shared" si="59"/>
        <v>9.1200000000000003E-2</v>
      </c>
      <c r="R339" s="45"/>
      <c r="S339" s="88"/>
      <c r="T339" s="88"/>
      <c r="U339" s="88"/>
      <c r="V339" s="128">
        <v>39</v>
      </c>
      <c r="W339" s="43">
        <v>64</v>
      </c>
      <c r="X339" s="48">
        <v>0.4</v>
      </c>
      <c r="Y339" s="88"/>
    </row>
    <row r="340" spans="1:25" ht="15" customHeight="1">
      <c r="A340" s="42">
        <v>6</v>
      </c>
      <c r="B340" s="43" t="s">
        <v>209</v>
      </c>
      <c r="C340" s="134" t="s">
        <v>210</v>
      </c>
      <c r="D340" s="43" t="s">
        <v>23</v>
      </c>
      <c r="E340" s="43">
        <v>7</v>
      </c>
      <c r="F340" s="43">
        <v>76</v>
      </c>
      <c r="G340" s="51"/>
      <c r="H340" s="91"/>
      <c r="I340" s="91"/>
      <c r="J340" s="38">
        <v>120</v>
      </c>
      <c r="K340" s="38">
        <f t="shared" si="57"/>
        <v>120</v>
      </c>
      <c r="L340" s="38"/>
      <c r="M340" s="38"/>
      <c r="N340" s="38">
        <f t="shared" si="56"/>
        <v>120</v>
      </c>
      <c r="O340" s="38">
        <f t="shared" si="56"/>
        <v>120</v>
      </c>
      <c r="P340" s="116">
        <f t="shared" si="58"/>
        <v>7.3124999999999996E-2</v>
      </c>
      <c r="Q340" s="116">
        <f t="shared" si="59"/>
        <v>4.8000000000000001E-2</v>
      </c>
      <c r="R340" s="45"/>
      <c r="S340" s="88"/>
      <c r="T340" s="88"/>
      <c r="U340" s="88"/>
      <c r="V340" s="128">
        <v>39</v>
      </c>
      <c r="W340" s="43">
        <v>64</v>
      </c>
      <c r="X340" s="48">
        <v>0.4</v>
      </c>
      <c r="Y340" s="88"/>
    </row>
    <row r="341" spans="1:25" ht="15" customHeight="1">
      <c r="A341" s="42">
        <v>7</v>
      </c>
      <c r="B341" s="43" t="s">
        <v>209</v>
      </c>
      <c r="C341" s="134" t="s">
        <v>210</v>
      </c>
      <c r="D341" s="43" t="s">
        <v>23</v>
      </c>
      <c r="E341" s="43">
        <v>1</v>
      </c>
      <c r="F341" s="43">
        <v>77</v>
      </c>
      <c r="G341" s="51"/>
      <c r="H341" s="91"/>
      <c r="I341" s="91"/>
      <c r="J341" s="38">
        <v>108</v>
      </c>
      <c r="K341" s="38">
        <f t="shared" si="57"/>
        <v>108</v>
      </c>
      <c r="L341" s="38"/>
      <c r="M341" s="38"/>
      <c r="N341" s="38">
        <f t="shared" si="56"/>
        <v>108</v>
      </c>
      <c r="O341" s="38">
        <f t="shared" si="56"/>
        <v>108</v>
      </c>
      <c r="P341" s="116">
        <f t="shared" si="58"/>
        <v>6.5812499999999996E-2</v>
      </c>
      <c r="Q341" s="116">
        <f t="shared" si="59"/>
        <v>4.3200000000000002E-2</v>
      </c>
      <c r="R341" s="45"/>
      <c r="S341" s="88"/>
      <c r="T341" s="88"/>
      <c r="U341" s="88"/>
      <c r="V341" s="128">
        <v>39</v>
      </c>
      <c r="W341" s="43">
        <v>64</v>
      </c>
      <c r="X341" s="48">
        <v>0.4</v>
      </c>
      <c r="Y341" s="88"/>
    </row>
    <row r="342" spans="1:25" ht="15" customHeight="1">
      <c r="A342" s="42">
        <v>8</v>
      </c>
      <c r="B342" s="43" t="s">
        <v>209</v>
      </c>
      <c r="C342" s="134" t="s">
        <v>210</v>
      </c>
      <c r="D342" s="43" t="s">
        <v>23</v>
      </c>
      <c r="E342" s="43">
        <v>11</v>
      </c>
      <c r="F342" s="43">
        <v>77</v>
      </c>
      <c r="G342" s="51"/>
      <c r="H342" s="91"/>
      <c r="I342" s="91"/>
      <c r="J342" s="38">
        <v>108</v>
      </c>
      <c r="K342" s="38">
        <f t="shared" si="57"/>
        <v>108</v>
      </c>
      <c r="L342" s="38"/>
      <c r="M342" s="38"/>
      <c r="N342" s="38">
        <f t="shared" si="56"/>
        <v>108</v>
      </c>
      <c r="O342" s="38">
        <f t="shared" si="56"/>
        <v>108</v>
      </c>
      <c r="P342" s="116">
        <f t="shared" si="58"/>
        <v>6.5812499999999996E-2</v>
      </c>
      <c r="Q342" s="116">
        <f t="shared" si="59"/>
        <v>4.3200000000000002E-2</v>
      </c>
      <c r="R342" s="45"/>
      <c r="S342" s="88"/>
      <c r="T342" s="88"/>
      <c r="U342" s="88"/>
      <c r="V342" s="128">
        <v>39</v>
      </c>
      <c r="W342" s="43">
        <v>64</v>
      </c>
      <c r="X342" s="48">
        <v>0.4</v>
      </c>
      <c r="Y342" s="88"/>
    </row>
    <row r="343" spans="1:25" ht="15" customHeight="1">
      <c r="A343" s="42">
        <v>9</v>
      </c>
      <c r="B343" s="43" t="s">
        <v>209</v>
      </c>
      <c r="C343" s="134" t="s">
        <v>210</v>
      </c>
      <c r="D343" s="43" t="s">
        <v>23</v>
      </c>
      <c r="E343" s="43">
        <v>12</v>
      </c>
      <c r="F343" s="43">
        <v>77</v>
      </c>
      <c r="G343" s="51"/>
      <c r="H343" s="91"/>
      <c r="I343" s="91"/>
      <c r="J343" s="38">
        <v>108</v>
      </c>
      <c r="K343" s="38">
        <f t="shared" si="57"/>
        <v>108</v>
      </c>
      <c r="L343" s="38"/>
      <c r="M343" s="38"/>
      <c r="N343" s="38">
        <f t="shared" si="56"/>
        <v>108</v>
      </c>
      <c r="O343" s="38">
        <f t="shared" si="56"/>
        <v>108</v>
      </c>
      <c r="P343" s="116">
        <f t="shared" si="58"/>
        <v>6.5812499999999996E-2</v>
      </c>
      <c r="Q343" s="116">
        <f t="shared" si="59"/>
        <v>4.3200000000000002E-2</v>
      </c>
      <c r="R343" s="45"/>
      <c r="S343" s="88"/>
      <c r="T343" s="88"/>
      <c r="U343" s="88"/>
      <c r="V343" s="128">
        <v>39</v>
      </c>
      <c r="W343" s="43">
        <v>64</v>
      </c>
      <c r="X343" s="48">
        <v>0.4</v>
      </c>
      <c r="Y343" s="88"/>
    </row>
    <row r="344" spans="1:25" ht="15" customHeight="1">
      <c r="A344" s="42">
        <v>10</v>
      </c>
      <c r="B344" s="43" t="s">
        <v>209</v>
      </c>
      <c r="C344" s="134" t="s">
        <v>210</v>
      </c>
      <c r="D344" s="43" t="s">
        <v>23</v>
      </c>
      <c r="E344" s="43">
        <v>15</v>
      </c>
      <c r="F344" s="43">
        <v>77</v>
      </c>
      <c r="G344" s="44">
        <v>61</v>
      </c>
      <c r="H344" s="91"/>
      <c r="I344" s="91"/>
      <c r="J344" s="38">
        <v>108</v>
      </c>
      <c r="K344" s="38">
        <f t="shared" si="57"/>
        <v>108</v>
      </c>
      <c r="L344" s="38"/>
      <c r="M344" s="38"/>
      <c r="N344" s="38">
        <f t="shared" si="56"/>
        <v>108</v>
      </c>
      <c r="O344" s="38">
        <f t="shared" si="56"/>
        <v>108</v>
      </c>
      <c r="P344" s="116">
        <f t="shared" si="58"/>
        <v>6.5812499999999996E-2</v>
      </c>
      <c r="Q344" s="116">
        <f t="shared" si="59"/>
        <v>4.3200000000000002E-2</v>
      </c>
      <c r="R344" s="45"/>
      <c r="S344" s="88"/>
      <c r="T344" s="88"/>
      <c r="U344" s="88"/>
      <c r="V344" s="128">
        <v>39</v>
      </c>
      <c r="W344" s="43">
        <v>64</v>
      </c>
      <c r="X344" s="48">
        <v>0.4</v>
      </c>
      <c r="Y344" s="88"/>
    </row>
    <row r="345" spans="1:25" ht="15" customHeight="1">
      <c r="A345" s="42">
        <v>11</v>
      </c>
      <c r="B345" s="43" t="s">
        <v>209</v>
      </c>
      <c r="C345" s="134" t="s">
        <v>210</v>
      </c>
      <c r="D345" s="43" t="s">
        <v>23</v>
      </c>
      <c r="E345" s="43">
        <v>1</v>
      </c>
      <c r="F345" s="43">
        <v>78</v>
      </c>
      <c r="G345" s="51"/>
      <c r="H345" s="91"/>
      <c r="I345" s="91"/>
      <c r="J345" s="38">
        <v>108</v>
      </c>
      <c r="K345" s="38">
        <f t="shared" si="57"/>
        <v>108</v>
      </c>
      <c r="L345" s="38"/>
      <c r="M345" s="38"/>
      <c r="N345" s="38">
        <f t="shared" si="56"/>
        <v>108</v>
      </c>
      <c r="O345" s="38">
        <f t="shared" si="56"/>
        <v>108</v>
      </c>
      <c r="P345" s="116">
        <f t="shared" si="58"/>
        <v>6.5812499999999996E-2</v>
      </c>
      <c r="Q345" s="116">
        <f t="shared" si="59"/>
        <v>4.3200000000000002E-2</v>
      </c>
      <c r="R345" s="45"/>
      <c r="S345" s="88"/>
      <c r="T345" s="88"/>
      <c r="U345" s="88"/>
      <c r="V345" s="128">
        <v>39</v>
      </c>
      <c r="W345" s="43">
        <v>64</v>
      </c>
      <c r="X345" s="48">
        <v>0.4</v>
      </c>
      <c r="Y345" s="88"/>
    </row>
    <row r="346" spans="1:25" s="84" customFormat="1" ht="15" customHeight="1">
      <c r="A346" s="49"/>
      <c r="B346" s="85"/>
      <c r="C346" s="50" t="s">
        <v>24</v>
      </c>
      <c r="D346" s="45" t="s">
        <v>23</v>
      </c>
      <c r="E346" s="45"/>
      <c r="F346" s="45"/>
      <c r="G346" s="45"/>
      <c r="H346" s="91"/>
      <c r="I346" s="91"/>
      <c r="J346" s="91">
        <f>SUM(J335:J345)</f>
        <v>1126</v>
      </c>
      <c r="K346" s="91">
        <f>SUM(K335:K345)</f>
        <v>1126</v>
      </c>
      <c r="L346" s="46"/>
      <c r="M346" s="46"/>
      <c r="N346" s="38">
        <f t="shared" si="56"/>
        <v>1126</v>
      </c>
      <c r="O346" s="38">
        <f t="shared" si="56"/>
        <v>1126</v>
      </c>
      <c r="P346" s="117">
        <f>SUM(P335:P345)</f>
        <v>0.68615625000000002</v>
      </c>
      <c r="Q346" s="117">
        <f>SUM(Q335:Q345)</f>
        <v>0.45040000000000008</v>
      </c>
      <c r="R346" s="45"/>
      <c r="S346" s="88"/>
      <c r="T346" s="88"/>
      <c r="U346" s="88"/>
      <c r="V346" s="75">
        <v>39</v>
      </c>
      <c r="W346" s="45">
        <v>64</v>
      </c>
      <c r="X346" s="53">
        <v>0.4</v>
      </c>
      <c r="Y346" s="88"/>
    </row>
    <row r="347" spans="1:25" ht="15" customHeight="1">
      <c r="A347" s="42">
        <v>1</v>
      </c>
      <c r="B347" s="43" t="s">
        <v>211</v>
      </c>
      <c r="C347" s="134" t="s">
        <v>212</v>
      </c>
      <c r="D347" s="43" t="s">
        <v>23</v>
      </c>
      <c r="E347" s="179">
        <v>11</v>
      </c>
      <c r="F347" s="179">
        <v>72</v>
      </c>
      <c r="G347" s="180" t="s">
        <v>213</v>
      </c>
      <c r="H347" s="91"/>
      <c r="I347" s="91"/>
      <c r="J347" s="38">
        <v>3</v>
      </c>
      <c r="K347" s="38">
        <f t="shared" ref="K347:K352" si="60">SUM(J347,,)</f>
        <v>3</v>
      </c>
      <c r="L347" s="38"/>
      <c r="M347" s="38"/>
      <c r="N347" s="38">
        <f t="shared" si="56"/>
        <v>3</v>
      </c>
      <c r="O347" s="38">
        <f t="shared" si="56"/>
        <v>3</v>
      </c>
      <c r="P347" s="116">
        <f t="shared" ref="P347:P352" si="61">V347/W347*O347/1000</f>
        <v>1.1249999999999999E-3</v>
      </c>
      <c r="Q347" s="116">
        <f t="shared" ref="Q347:Q352" si="62">X347*O347/1000</f>
        <v>1.1400000000000002E-3</v>
      </c>
      <c r="R347" s="45"/>
      <c r="S347" s="88"/>
      <c r="T347" s="88"/>
      <c r="U347" s="88"/>
      <c r="V347" s="128">
        <v>24</v>
      </c>
      <c r="W347" s="43">
        <v>64</v>
      </c>
      <c r="X347" s="48">
        <v>0.38</v>
      </c>
      <c r="Y347" s="88"/>
    </row>
    <row r="348" spans="1:25" ht="15" customHeight="1">
      <c r="A348" s="42">
        <v>2</v>
      </c>
      <c r="B348" s="43" t="s">
        <v>211</v>
      </c>
      <c r="C348" s="134" t="s">
        <v>212</v>
      </c>
      <c r="D348" s="43" t="s">
        <v>23</v>
      </c>
      <c r="E348" s="179">
        <v>10</v>
      </c>
      <c r="F348" s="179">
        <v>75</v>
      </c>
      <c r="G348" s="180" t="s">
        <v>213</v>
      </c>
      <c r="H348" s="91"/>
      <c r="I348" s="91"/>
      <c r="J348" s="38">
        <v>3</v>
      </c>
      <c r="K348" s="38">
        <f t="shared" si="60"/>
        <v>3</v>
      </c>
      <c r="L348" s="38"/>
      <c r="M348" s="38"/>
      <c r="N348" s="38">
        <f t="shared" si="56"/>
        <v>3</v>
      </c>
      <c r="O348" s="38">
        <f t="shared" si="56"/>
        <v>3</v>
      </c>
      <c r="P348" s="116">
        <f t="shared" si="61"/>
        <v>1.1249999999999999E-3</v>
      </c>
      <c r="Q348" s="116">
        <f t="shared" si="62"/>
        <v>1.1400000000000002E-3</v>
      </c>
      <c r="R348" s="45"/>
      <c r="S348" s="88"/>
      <c r="T348" s="88"/>
      <c r="U348" s="88"/>
      <c r="V348" s="128">
        <v>24</v>
      </c>
      <c r="W348" s="43">
        <v>64</v>
      </c>
      <c r="X348" s="48">
        <v>0.38</v>
      </c>
      <c r="Y348" s="88"/>
    </row>
    <row r="349" spans="1:25" ht="15" customHeight="1">
      <c r="A349" s="42">
        <v>3</v>
      </c>
      <c r="B349" s="43" t="s">
        <v>211</v>
      </c>
      <c r="C349" s="134" t="s">
        <v>212</v>
      </c>
      <c r="D349" s="43" t="s">
        <v>23</v>
      </c>
      <c r="E349" s="179">
        <v>1</v>
      </c>
      <c r="F349" s="179">
        <v>76</v>
      </c>
      <c r="G349" s="180" t="s">
        <v>213</v>
      </c>
      <c r="H349" s="46"/>
      <c r="I349" s="91"/>
      <c r="J349" s="38">
        <v>3</v>
      </c>
      <c r="K349" s="38">
        <f t="shared" si="60"/>
        <v>3</v>
      </c>
      <c r="L349" s="38"/>
      <c r="M349" s="38"/>
      <c r="N349" s="38">
        <f t="shared" si="56"/>
        <v>3</v>
      </c>
      <c r="O349" s="38">
        <f t="shared" si="56"/>
        <v>3</v>
      </c>
      <c r="P349" s="116">
        <f t="shared" si="61"/>
        <v>1.1249999999999999E-3</v>
      </c>
      <c r="Q349" s="116">
        <f t="shared" si="62"/>
        <v>1.1400000000000002E-3</v>
      </c>
      <c r="R349" s="45"/>
      <c r="S349" s="88"/>
      <c r="T349" s="88"/>
      <c r="U349" s="88"/>
      <c r="V349" s="128">
        <v>24</v>
      </c>
      <c r="W349" s="43">
        <v>64</v>
      </c>
      <c r="X349" s="48">
        <v>0.38</v>
      </c>
      <c r="Y349" s="88"/>
    </row>
    <row r="350" spans="1:25" ht="15" customHeight="1">
      <c r="A350" s="42">
        <v>4</v>
      </c>
      <c r="B350" s="43" t="s">
        <v>211</v>
      </c>
      <c r="C350" s="134" t="s">
        <v>212</v>
      </c>
      <c r="D350" s="43" t="s">
        <v>23</v>
      </c>
      <c r="E350" s="179">
        <v>5</v>
      </c>
      <c r="F350" s="179">
        <v>77</v>
      </c>
      <c r="G350" s="180" t="s">
        <v>213</v>
      </c>
      <c r="H350" s="91"/>
      <c r="I350" s="91"/>
      <c r="J350" s="38">
        <v>3</v>
      </c>
      <c r="K350" s="38">
        <f t="shared" si="60"/>
        <v>3</v>
      </c>
      <c r="L350" s="38"/>
      <c r="M350" s="38"/>
      <c r="N350" s="38">
        <f t="shared" si="56"/>
        <v>3</v>
      </c>
      <c r="O350" s="38">
        <f t="shared" si="56"/>
        <v>3</v>
      </c>
      <c r="P350" s="116">
        <f t="shared" si="61"/>
        <v>1.1249999999999999E-3</v>
      </c>
      <c r="Q350" s="116">
        <f t="shared" si="62"/>
        <v>1.1400000000000002E-3</v>
      </c>
      <c r="R350" s="45"/>
      <c r="S350" s="88"/>
      <c r="T350" s="88"/>
      <c r="U350" s="88"/>
      <c r="V350" s="128">
        <v>24</v>
      </c>
      <c r="W350" s="43">
        <v>64</v>
      </c>
      <c r="X350" s="48">
        <v>0.38</v>
      </c>
      <c r="Y350" s="88"/>
    </row>
    <row r="351" spans="1:25" ht="15" customHeight="1">
      <c r="A351" s="42">
        <v>5</v>
      </c>
      <c r="B351" s="43" t="s">
        <v>211</v>
      </c>
      <c r="C351" s="134" t="s">
        <v>212</v>
      </c>
      <c r="D351" s="43" t="s">
        <v>23</v>
      </c>
      <c r="E351" s="179">
        <v>8</v>
      </c>
      <c r="F351" s="179">
        <v>77</v>
      </c>
      <c r="G351" s="180" t="s">
        <v>213</v>
      </c>
      <c r="H351" s="91"/>
      <c r="I351" s="91"/>
      <c r="J351" s="38">
        <v>3</v>
      </c>
      <c r="K351" s="38">
        <f t="shared" si="60"/>
        <v>3</v>
      </c>
      <c r="L351" s="38"/>
      <c r="M351" s="38"/>
      <c r="N351" s="38">
        <f t="shared" si="56"/>
        <v>3</v>
      </c>
      <c r="O351" s="38">
        <f t="shared" si="56"/>
        <v>3</v>
      </c>
      <c r="P351" s="116">
        <f t="shared" si="61"/>
        <v>1.1249999999999999E-3</v>
      </c>
      <c r="Q351" s="116">
        <f t="shared" si="62"/>
        <v>1.1400000000000002E-3</v>
      </c>
      <c r="R351" s="45"/>
      <c r="S351" s="88"/>
      <c r="T351" s="88"/>
      <c r="U351" s="88"/>
      <c r="V351" s="128">
        <v>24</v>
      </c>
      <c r="W351" s="43">
        <v>64</v>
      </c>
      <c r="X351" s="48">
        <v>0.38</v>
      </c>
      <c r="Y351" s="88"/>
    </row>
    <row r="352" spans="1:25" ht="15" customHeight="1">
      <c r="A352" s="42">
        <v>6</v>
      </c>
      <c r="B352" s="43" t="s">
        <v>211</v>
      </c>
      <c r="C352" s="134" t="s">
        <v>212</v>
      </c>
      <c r="D352" s="43" t="s">
        <v>23</v>
      </c>
      <c r="E352" s="179">
        <v>7</v>
      </c>
      <c r="F352" s="179">
        <v>79</v>
      </c>
      <c r="G352" s="180" t="s">
        <v>213</v>
      </c>
      <c r="H352" s="91"/>
      <c r="I352" s="91"/>
      <c r="J352" s="38">
        <v>3</v>
      </c>
      <c r="K352" s="38">
        <f t="shared" si="60"/>
        <v>3</v>
      </c>
      <c r="L352" s="38"/>
      <c r="M352" s="38"/>
      <c r="N352" s="38">
        <f t="shared" si="56"/>
        <v>3</v>
      </c>
      <c r="O352" s="38">
        <f t="shared" si="56"/>
        <v>3</v>
      </c>
      <c r="P352" s="116">
        <f t="shared" si="61"/>
        <v>1.1249999999999999E-3</v>
      </c>
      <c r="Q352" s="116">
        <f t="shared" si="62"/>
        <v>1.1400000000000002E-3</v>
      </c>
      <c r="R352" s="45"/>
      <c r="S352" s="88"/>
      <c r="T352" s="88"/>
      <c r="U352" s="88"/>
      <c r="V352" s="128">
        <v>24</v>
      </c>
      <c r="W352" s="43">
        <v>64</v>
      </c>
      <c r="X352" s="48">
        <v>0.38</v>
      </c>
      <c r="Y352" s="88"/>
    </row>
    <row r="353" spans="1:25" s="84" customFormat="1" ht="15" customHeight="1">
      <c r="A353" s="49"/>
      <c r="B353" s="85"/>
      <c r="C353" s="50" t="s">
        <v>24</v>
      </c>
      <c r="D353" s="45" t="s">
        <v>23</v>
      </c>
      <c r="E353" s="45"/>
      <c r="F353" s="45"/>
      <c r="G353" s="51"/>
      <c r="H353" s="91"/>
      <c r="I353" s="91"/>
      <c r="J353" s="91">
        <f>SUM(J347:J352)</f>
        <v>18</v>
      </c>
      <c r="K353" s="91">
        <f>SUM(K347:K352)</f>
        <v>18</v>
      </c>
      <c r="L353" s="46"/>
      <c r="M353" s="46"/>
      <c r="N353" s="38">
        <f t="shared" si="56"/>
        <v>18</v>
      </c>
      <c r="O353" s="38">
        <f t="shared" si="56"/>
        <v>18</v>
      </c>
      <c r="P353" s="117">
        <f>SUM(P347:P352)</f>
        <v>6.7499999999999999E-3</v>
      </c>
      <c r="Q353" s="117">
        <f>SUM(Q347:Q352)</f>
        <v>6.8400000000000015E-3</v>
      </c>
      <c r="R353" s="45"/>
      <c r="S353" s="88"/>
      <c r="T353" s="88"/>
      <c r="U353" s="88"/>
      <c r="V353" s="75">
        <v>24</v>
      </c>
      <c r="W353" s="45">
        <v>64</v>
      </c>
      <c r="X353" s="53">
        <v>0.38</v>
      </c>
      <c r="Y353" s="88"/>
    </row>
    <row r="354" spans="1:25" ht="15" customHeight="1">
      <c r="A354" s="99">
        <v>1</v>
      </c>
      <c r="B354" s="181"/>
      <c r="C354" s="137" t="s">
        <v>214</v>
      </c>
      <c r="D354" s="93" t="s">
        <v>23</v>
      </c>
      <c r="E354" s="29">
        <v>2</v>
      </c>
      <c r="F354" s="30">
        <v>97</v>
      </c>
      <c r="G354" s="30"/>
      <c r="H354" s="182"/>
      <c r="I354" s="182"/>
      <c r="J354" s="182">
        <v>1</v>
      </c>
      <c r="K354" s="182">
        <f>SUM(J354,I354,H354)</f>
        <v>1</v>
      </c>
      <c r="L354" s="38"/>
      <c r="M354" s="38"/>
      <c r="N354" s="38">
        <f t="shared" si="56"/>
        <v>1</v>
      </c>
      <c r="O354" s="38">
        <f t="shared" si="56"/>
        <v>1</v>
      </c>
      <c r="P354" s="116">
        <f>V354/W354*O354/1000</f>
        <v>3.2499999999999999E-3</v>
      </c>
      <c r="Q354" s="116">
        <f>X354*O354/1000</f>
        <v>3.0000000000000001E-3</v>
      </c>
      <c r="R354" s="183"/>
      <c r="S354" s="183"/>
      <c r="T354" s="183"/>
      <c r="U354" s="183"/>
      <c r="V354" s="177">
        <v>52</v>
      </c>
      <c r="W354" s="128">
        <v>16</v>
      </c>
      <c r="X354" s="184">
        <v>3</v>
      </c>
      <c r="Y354" s="131"/>
    </row>
    <row r="355" spans="1:25" s="84" customFormat="1" ht="15" customHeight="1">
      <c r="A355" s="185"/>
      <c r="B355" s="171"/>
      <c r="C355" s="82" t="s">
        <v>21</v>
      </c>
      <c r="D355" s="36" t="s">
        <v>23</v>
      </c>
      <c r="E355" s="75"/>
      <c r="F355" s="186"/>
      <c r="G355" s="186"/>
      <c r="H355" s="87"/>
      <c r="I355" s="87"/>
      <c r="J355" s="87">
        <f>SUM(J354)</f>
        <v>1</v>
      </c>
      <c r="K355" s="87">
        <f>SUM(K354)</f>
        <v>1</v>
      </c>
      <c r="L355" s="46"/>
      <c r="M355" s="46"/>
      <c r="N355" s="38">
        <f t="shared" si="56"/>
        <v>1</v>
      </c>
      <c r="O355" s="38">
        <f t="shared" si="56"/>
        <v>1</v>
      </c>
      <c r="P355" s="115">
        <f>V355/W355*O355/1000</f>
        <v>3.2499999999999999E-3</v>
      </c>
      <c r="Q355" s="115">
        <f>X355*O355/1000</f>
        <v>3.0000000000000001E-3</v>
      </c>
      <c r="R355" s="86"/>
      <c r="S355" s="86"/>
      <c r="T355" s="86"/>
      <c r="U355" s="86"/>
      <c r="V355" s="94">
        <v>52</v>
      </c>
      <c r="W355" s="75">
        <v>16</v>
      </c>
      <c r="X355" s="187">
        <v>3</v>
      </c>
      <c r="Y355" s="41"/>
    </row>
    <row r="356" spans="1:25" ht="15" customHeight="1">
      <c r="A356" s="42">
        <v>1</v>
      </c>
      <c r="B356" s="43" t="s">
        <v>215</v>
      </c>
      <c r="C356" s="98" t="s">
        <v>216</v>
      </c>
      <c r="D356" s="43" t="s">
        <v>23</v>
      </c>
      <c r="E356" s="43">
        <v>6</v>
      </c>
      <c r="F356" s="43">
        <v>76</v>
      </c>
      <c r="G356" s="51"/>
      <c r="H356" s="91"/>
      <c r="I356" s="91"/>
      <c r="J356" s="38">
        <v>18</v>
      </c>
      <c r="K356" s="38">
        <f t="shared" ref="K356:K364" si="63">SUM(J356,,)</f>
        <v>18</v>
      </c>
      <c r="L356" s="38"/>
      <c r="M356" s="38"/>
      <c r="N356" s="38">
        <f t="shared" si="56"/>
        <v>18</v>
      </c>
      <c r="O356" s="38">
        <f t="shared" si="56"/>
        <v>18</v>
      </c>
      <c r="P356" s="116">
        <f t="shared" ref="P356:P365" si="64">V356/W356*O356/1000</f>
        <v>2.64E-2</v>
      </c>
      <c r="Q356" s="116">
        <f t="shared" ref="Q356:Q374" si="65">X356*O356/1000</f>
        <v>1.26E-2</v>
      </c>
      <c r="R356" s="45"/>
      <c r="S356" s="88"/>
      <c r="T356" s="88"/>
      <c r="U356" s="88"/>
      <c r="V356" s="128">
        <v>44</v>
      </c>
      <c r="W356" s="43">
        <v>30</v>
      </c>
      <c r="X356" s="48">
        <v>0.7</v>
      </c>
      <c r="Y356" s="88"/>
    </row>
    <row r="357" spans="1:25" ht="15" customHeight="1">
      <c r="A357" s="42">
        <v>2</v>
      </c>
      <c r="B357" s="43" t="s">
        <v>215</v>
      </c>
      <c r="C357" s="98" t="s">
        <v>216</v>
      </c>
      <c r="D357" s="43" t="s">
        <v>23</v>
      </c>
      <c r="E357" s="43">
        <v>1</v>
      </c>
      <c r="F357" s="43">
        <v>77</v>
      </c>
      <c r="G357" s="51"/>
      <c r="H357" s="91"/>
      <c r="I357" s="91"/>
      <c r="J357" s="38">
        <v>50</v>
      </c>
      <c r="K357" s="38">
        <f t="shared" si="63"/>
        <v>50</v>
      </c>
      <c r="L357" s="38"/>
      <c r="M357" s="38"/>
      <c r="N357" s="38">
        <f t="shared" si="56"/>
        <v>50</v>
      </c>
      <c r="O357" s="38">
        <f t="shared" si="56"/>
        <v>50</v>
      </c>
      <c r="P357" s="116">
        <f t="shared" si="64"/>
        <v>7.3333333333333334E-2</v>
      </c>
      <c r="Q357" s="116">
        <f t="shared" si="65"/>
        <v>3.5000000000000003E-2</v>
      </c>
      <c r="R357" s="45"/>
      <c r="S357" s="88"/>
      <c r="T357" s="88"/>
      <c r="U357" s="88"/>
      <c r="V357" s="128">
        <v>44</v>
      </c>
      <c r="W357" s="43">
        <v>30</v>
      </c>
      <c r="X357" s="48">
        <v>0.7</v>
      </c>
      <c r="Y357" s="88"/>
    </row>
    <row r="358" spans="1:25" ht="15" customHeight="1">
      <c r="A358" s="42">
        <v>3</v>
      </c>
      <c r="B358" s="43" t="s">
        <v>215</v>
      </c>
      <c r="C358" s="98" t="s">
        <v>216</v>
      </c>
      <c r="D358" s="43" t="s">
        <v>23</v>
      </c>
      <c r="E358" s="43">
        <v>4</v>
      </c>
      <c r="F358" s="43">
        <v>77</v>
      </c>
      <c r="G358" s="51"/>
      <c r="H358" s="91"/>
      <c r="I358" s="91"/>
      <c r="J358" s="38">
        <v>22</v>
      </c>
      <c r="K358" s="38">
        <f t="shared" si="63"/>
        <v>22</v>
      </c>
      <c r="L358" s="38"/>
      <c r="M358" s="38"/>
      <c r="N358" s="38">
        <f t="shared" si="56"/>
        <v>22</v>
      </c>
      <c r="O358" s="38">
        <f t="shared" si="56"/>
        <v>22</v>
      </c>
      <c r="P358" s="116">
        <f t="shared" si="64"/>
        <v>3.2266666666666666E-2</v>
      </c>
      <c r="Q358" s="116">
        <f t="shared" si="65"/>
        <v>1.5399999999999999E-2</v>
      </c>
      <c r="R358" s="45"/>
      <c r="S358" s="88"/>
      <c r="T358" s="88"/>
      <c r="U358" s="88"/>
      <c r="V358" s="128">
        <v>44</v>
      </c>
      <c r="W358" s="43">
        <v>30</v>
      </c>
      <c r="X358" s="48">
        <v>0.7</v>
      </c>
      <c r="Y358" s="88"/>
    </row>
    <row r="359" spans="1:25" ht="15" customHeight="1">
      <c r="A359" s="42">
        <v>4</v>
      </c>
      <c r="B359" s="43" t="s">
        <v>215</v>
      </c>
      <c r="C359" s="98" t="s">
        <v>216</v>
      </c>
      <c r="D359" s="43" t="s">
        <v>23</v>
      </c>
      <c r="E359" s="43">
        <v>4</v>
      </c>
      <c r="F359" s="43">
        <v>82</v>
      </c>
      <c r="G359" s="51"/>
      <c r="H359" s="91"/>
      <c r="I359" s="91"/>
      <c r="J359" s="38">
        <v>33</v>
      </c>
      <c r="K359" s="38">
        <f t="shared" si="63"/>
        <v>33</v>
      </c>
      <c r="L359" s="38"/>
      <c r="M359" s="38"/>
      <c r="N359" s="38">
        <f t="shared" si="56"/>
        <v>33</v>
      </c>
      <c r="O359" s="38">
        <f t="shared" si="56"/>
        <v>33</v>
      </c>
      <c r="P359" s="116">
        <f t="shared" si="64"/>
        <v>4.8399999999999999E-2</v>
      </c>
      <c r="Q359" s="116">
        <f t="shared" si="65"/>
        <v>2.3099999999999999E-2</v>
      </c>
      <c r="R359" s="45"/>
      <c r="S359" s="88"/>
      <c r="T359" s="88"/>
      <c r="U359" s="88"/>
      <c r="V359" s="128">
        <v>44</v>
      </c>
      <c r="W359" s="43">
        <v>30</v>
      </c>
      <c r="X359" s="48">
        <v>0.7</v>
      </c>
      <c r="Y359" s="88"/>
    </row>
    <row r="360" spans="1:25" ht="15" customHeight="1">
      <c r="A360" s="42">
        <v>5</v>
      </c>
      <c r="B360" s="43" t="s">
        <v>215</v>
      </c>
      <c r="C360" s="98" t="s">
        <v>216</v>
      </c>
      <c r="D360" s="43" t="s">
        <v>23</v>
      </c>
      <c r="E360" s="43">
        <v>10</v>
      </c>
      <c r="F360" s="43">
        <v>83</v>
      </c>
      <c r="G360" s="51"/>
      <c r="H360" s="91"/>
      <c r="I360" s="91"/>
      <c r="J360" s="38">
        <v>5</v>
      </c>
      <c r="K360" s="38">
        <f t="shared" si="63"/>
        <v>5</v>
      </c>
      <c r="L360" s="38"/>
      <c r="M360" s="38"/>
      <c r="N360" s="38">
        <f t="shared" si="56"/>
        <v>5</v>
      </c>
      <c r="O360" s="38">
        <f t="shared" si="56"/>
        <v>5</v>
      </c>
      <c r="P360" s="116">
        <f t="shared" si="64"/>
        <v>7.3333333333333332E-3</v>
      </c>
      <c r="Q360" s="116">
        <f t="shared" si="65"/>
        <v>3.5000000000000001E-3</v>
      </c>
      <c r="R360" s="45"/>
      <c r="S360" s="88"/>
      <c r="T360" s="88"/>
      <c r="U360" s="88"/>
      <c r="V360" s="128">
        <v>44</v>
      </c>
      <c r="W360" s="43">
        <v>30</v>
      </c>
      <c r="X360" s="48">
        <v>0.7</v>
      </c>
      <c r="Y360" s="88"/>
    </row>
    <row r="361" spans="1:25" ht="15" customHeight="1">
      <c r="A361" s="42">
        <v>6</v>
      </c>
      <c r="B361" s="43" t="s">
        <v>215</v>
      </c>
      <c r="C361" s="98" t="s">
        <v>216</v>
      </c>
      <c r="D361" s="43" t="s">
        <v>23</v>
      </c>
      <c r="E361" s="43">
        <v>4</v>
      </c>
      <c r="F361" s="43">
        <v>84</v>
      </c>
      <c r="G361" s="51"/>
      <c r="H361" s="91"/>
      <c r="I361" s="91"/>
      <c r="J361" s="38">
        <v>48</v>
      </c>
      <c r="K361" s="38">
        <f t="shared" si="63"/>
        <v>48</v>
      </c>
      <c r="L361" s="38"/>
      <c r="M361" s="38"/>
      <c r="N361" s="38">
        <f t="shared" si="56"/>
        <v>48</v>
      </c>
      <c r="O361" s="38">
        <f t="shared" si="56"/>
        <v>48</v>
      </c>
      <c r="P361" s="116">
        <f t="shared" si="64"/>
        <v>7.039999999999999E-2</v>
      </c>
      <c r="Q361" s="116">
        <f t="shared" si="65"/>
        <v>3.3599999999999991E-2</v>
      </c>
      <c r="R361" s="45"/>
      <c r="S361" s="88"/>
      <c r="T361" s="88"/>
      <c r="U361" s="88"/>
      <c r="V361" s="128">
        <v>44</v>
      </c>
      <c r="W361" s="43">
        <v>30</v>
      </c>
      <c r="X361" s="48">
        <v>0.7</v>
      </c>
      <c r="Y361" s="88"/>
    </row>
    <row r="362" spans="1:25" ht="15" customHeight="1">
      <c r="A362" s="42">
        <v>7</v>
      </c>
      <c r="B362" s="43" t="s">
        <v>215</v>
      </c>
      <c r="C362" s="98" t="s">
        <v>216</v>
      </c>
      <c r="D362" s="43" t="s">
        <v>23</v>
      </c>
      <c r="E362" s="43">
        <v>5</v>
      </c>
      <c r="F362" s="43">
        <v>84</v>
      </c>
      <c r="G362" s="51"/>
      <c r="H362" s="91"/>
      <c r="I362" s="91"/>
      <c r="J362" s="38">
        <v>1</v>
      </c>
      <c r="K362" s="38">
        <f t="shared" si="63"/>
        <v>1</v>
      </c>
      <c r="L362" s="38"/>
      <c r="M362" s="38"/>
      <c r="N362" s="38">
        <f t="shared" si="56"/>
        <v>1</v>
      </c>
      <c r="O362" s="38">
        <f t="shared" si="56"/>
        <v>1</v>
      </c>
      <c r="P362" s="116">
        <f t="shared" si="64"/>
        <v>1.4666666666666665E-3</v>
      </c>
      <c r="Q362" s="116">
        <f t="shared" si="65"/>
        <v>6.9999999999999999E-4</v>
      </c>
      <c r="R362" s="45"/>
      <c r="S362" s="88"/>
      <c r="T362" s="88"/>
      <c r="U362" s="88"/>
      <c r="V362" s="128">
        <v>44</v>
      </c>
      <c r="W362" s="43">
        <v>30</v>
      </c>
      <c r="X362" s="48">
        <v>0.7</v>
      </c>
      <c r="Y362" s="88"/>
    </row>
    <row r="363" spans="1:25" ht="15" customHeight="1">
      <c r="A363" s="42">
        <v>8</v>
      </c>
      <c r="B363" s="43" t="s">
        <v>215</v>
      </c>
      <c r="C363" s="98" t="s">
        <v>216</v>
      </c>
      <c r="D363" s="43" t="s">
        <v>23</v>
      </c>
      <c r="E363" s="43">
        <v>7</v>
      </c>
      <c r="F363" s="43">
        <v>86</v>
      </c>
      <c r="G363" s="51"/>
      <c r="H363" s="91"/>
      <c r="I363" s="91"/>
      <c r="J363" s="38">
        <v>15</v>
      </c>
      <c r="K363" s="38">
        <f t="shared" si="63"/>
        <v>15</v>
      </c>
      <c r="L363" s="38"/>
      <c r="M363" s="38"/>
      <c r="N363" s="38">
        <f t="shared" si="56"/>
        <v>15</v>
      </c>
      <c r="O363" s="38">
        <f t="shared" si="56"/>
        <v>15</v>
      </c>
      <c r="P363" s="116">
        <f t="shared" si="64"/>
        <v>2.1999999999999999E-2</v>
      </c>
      <c r="Q363" s="116">
        <f t="shared" si="65"/>
        <v>1.0500000000000001E-2</v>
      </c>
      <c r="R363" s="45"/>
      <c r="S363" s="88"/>
      <c r="T363" s="88"/>
      <c r="U363" s="88"/>
      <c r="V363" s="128">
        <v>44</v>
      </c>
      <c r="W363" s="43">
        <v>30</v>
      </c>
      <c r="X363" s="48">
        <v>0.7</v>
      </c>
      <c r="Y363" s="88"/>
    </row>
    <row r="364" spans="1:25" ht="15" customHeight="1">
      <c r="A364" s="42">
        <v>9</v>
      </c>
      <c r="B364" s="43" t="s">
        <v>215</v>
      </c>
      <c r="C364" s="98" t="s">
        <v>216</v>
      </c>
      <c r="D364" s="43" t="s">
        <v>23</v>
      </c>
      <c r="E364" s="43">
        <v>4</v>
      </c>
      <c r="F364" s="43">
        <v>87</v>
      </c>
      <c r="G364" s="51"/>
      <c r="H364" s="91"/>
      <c r="I364" s="91"/>
      <c r="J364" s="38">
        <v>3</v>
      </c>
      <c r="K364" s="38">
        <f t="shared" si="63"/>
        <v>3</v>
      </c>
      <c r="L364" s="38"/>
      <c r="M364" s="38"/>
      <c r="N364" s="38">
        <f t="shared" si="56"/>
        <v>3</v>
      </c>
      <c r="O364" s="38">
        <f t="shared" si="56"/>
        <v>3</v>
      </c>
      <c r="P364" s="116">
        <f t="shared" si="64"/>
        <v>4.3999999999999994E-3</v>
      </c>
      <c r="Q364" s="116">
        <f t="shared" si="65"/>
        <v>2.0999999999999994E-3</v>
      </c>
      <c r="R364" s="45"/>
      <c r="S364" s="88"/>
      <c r="T364" s="88"/>
      <c r="U364" s="88"/>
      <c r="V364" s="128">
        <v>44</v>
      </c>
      <c r="W364" s="43">
        <v>30</v>
      </c>
      <c r="X364" s="48">
        <v>0.7</v>
      </c>
      <c r="Y364" s="88"/>
    </row>
    <row r="365" spans="1:25" s="84" customFormat="1" ht="15" customHeight="1">
      <c r="A365" s="49"/>
      <c r="B365" s="85"/>
      <c r="C365" s="50" t="s">
        <v>24</v>
      </c>
      <c r="D365" s="45" t="s">
        <v>23</v>
      </c>
      <c r="E365" s="45"/>
      <c r="F365" s="45"/>
      <c r="G365" s="51"/>
      <c r="H365" s="91"/>
      <c r="I365" s="91"/>
      <c r="J365" s="91">
        <f>SUM(J356:J364)</f>
        <v>195</v>
      </c>
      <c r="K365" s="91">
        <f>SUM(K356:K364)</f>
        <v>195</v>
      </c>
      <c r="L365" s="46"/>
      <c r="M365" s="46"/>
      <c r="N365" s="38">
        <f t="shared" si="56"/>
        <v>195</v>
      </c>
      <c r="O365" s="38">
        <f t="shared" si="56"/>
        <v>195</v>
      </c>
      <c r="P365" s="115">
        <f t="shared" si="64"/>
        <v>0.28599999999999998</v>
      </c>
      <c r="Q365" s="115">
        <f t="shared" si="65"/>
        <v>0.13650000000000001</v>
      </c>
      <c r="R365" s="45"/>
      <c r="S365" s="88"/>
      <c r="T365" s="88"/>
      <c r="U365" s="88"/>
      <c r="V365" s="75">
        <v>44</v>
      </c>
      <c r="W365" s="45">
        <v>30</v>
      </c>
      <c r="X365" s="53">
        <v>0.7</v>
      </c>
      <c r="Y365" s="88"/>
    </row>
    <row r="366" spans="1:25" s="84" customFormat="1" ht="15" customHeight="1">
      <c r="A366" s="49"/>
      <c r="B366" s="85"/>
      <c r="C366" s="75" t="s">
        <v>37</v>
      </c>
      <c r="D366" s="45"/>
      <c r="E366" s="45"/>
      <c r="F366" s="51"/>
      <c r="G366" s="51"/>
      <c r="H366" s="46"/>
      <c r="I366" s="46"/>
      <c r="J366" s="46"/>
      <c r="K366" s="46"/>
      <c r="L366" s="46"/>
      <c r="M366" s="46"/>
      <c r="N366" s="38"/>
      <c r="O366" s="38"/>
      <c r="P366" s="115"/>
      <c r="Q366" s="115"/>
      <c r="R366" s="45"/>
      <c r="S366" s="88"/>
      <c r="T366" s="88"/>
      <c r="U366" s="88"/>
      <c r="V366" s="75"/>
      <c r="W366" s="45"/>
      <c r="X366" s="53"/>
      <c r="Y366" s="88"/>
    </row>
    <row r="367" spans="1:25" s="84" customFormat="1" ht="15" customHeight="1">
      <c r="A367" s="42">
        <v>1</v>
      </c>
      <c r="B367" s="126"/>
      <c r="C367" s="98" t="s">
        <v>217</v>
      </c>
      <c r="D367" s="43" t="s">
        <v>23</v>
      </c>
      <c r="E367" s="43">
        <v>2</v>
      </c>
      <c r="F367" s="44">
        <v>58</v>
      </c>
      <c r="G367" s="45"/>
      <c r="H367" s="46"/>
      <c r="I367" s="46"/>
      <c r="J367" s="38">
        <v>43</v>
      </c>
      <c r="K367" s="38">
        <f>SUM(J367,,)</f>
        <v>43</v>
      </c>
      <c r="L367" s="38"/>
      <c r="M367" s="38"/>
      <c r="N367" s="38">
        <f t="shared" ref="N367:O374" si="66">J367</f>
        <v>43</v>
      </c>
      <c r="O367" s="38">
        <f t="shared" si="66"/>
        <v>43</v>
      </c>
      <c r="P367" s="116">
        <f>(O367*W367/1000)/W367</f>
        <v>4.3000000000000003E-2</v>
      </c>
      <c r="Q367" s="116">
        <f>O367*X367/1000</f>
        <v>1.29E-2</v>
      </c>
      <c r="R367" s="45"/>
      <c r="S367" s="88"/>
      <c r="T367" s="88"/>
      <c r="U367" s="88"/>
      <c r="V367" s="128">
        <v>22</v>
      </c>
      <c r="W367" s="43">
        <v>192</v>
      </c>
      <c r="X367" s="48">
        <v>0.3</v>
      </c>
      <c r="Y367" s="88"/>
    </row>
    <row r="368" spans="1:25" s="84" customFormat="1" ht="15" customHeight="1">
      <c r="A368" s="42">
        <v>2</v>
      </c>
      <c r="B368" s="126"/>
      <c r="C368" s="98" t="s">
        <v>217</v>
      </c>
      <c r="D368" s="43" t="s">
        <v>23</v>
      </c>
      <c r="E368" s="43">
        <v>1</v>
      </c>
      <c r="F368" s="44">
        <v>59</v>
      </c>
      <c r="G368" s="45"/>
      <c r="H368" s="46"/>
      <c r="I368" s="46"/>
      <c r="J368" s="38">
        <v>240</v>
      </c>
      <c r="K368" s="38">
        <f>SUM(J368,,)</f>
        <v>240</v>
      </c>
      <c r="L368" s="38"/>
      <c r="M368" s="38"/>
      <c r="N368" s="38">
        <f t="shared" si="66"/>
        <v>240</v>
      </c>
      <c r="O368" s="38">
        <f t="shared" si="66"/>
        <v>240</v>
      </c>
      <c r="P368" s="116">
        <f>(O368*W368/1000)/W368</f>
        <v>0.24</v>
      </c>
      <c r="Q368" s="116">
        <f>O368*X368/1000</f>
        <v>7.1999999999999995E-2</v>
      </c>
      <c r="R368" s="45"/>
      <c r="S368" s="88"/>
      <c r="T368" s="88"/>
      <c r="U368" s="88"/>
      <c r="V368" s="128">
        <v>22</v>
      </c>
      <c r="W368" s="43">
        <v>192</v>
      </c>
      <c r="X368" s="48">
        <v>0.3</v>
      </c>
      <c r="Y368" s="88"/>
    </row>
    <row r="369" spans="1:25" s="84" customFormat="1" ht="15" customHeight="1">
      <c r="A369" s="42">
        <v>3</v>
      </c>
      <c r="B369" s="126"/>
      <c r="C369" s="98" t="s">
        <v>217</v>
      </c>
      <c r="D369" s="43" t="s">
        <v>23</v>
      </c>
      <c r="E369" s="43">
        <v>1</v>
      </c>
      <c r="F369" s="44">
        <v>60</v>
      </c>
      <c r="G369" s="45"/>
      <c r="H369" s="46"/>
      <c r="I369" s="46"/>
      <c r="J369" s="38">
        <v>1680</v>
      </c>
      <c r="K369" s="38">
        <f>SUM(J369,,)</f>
        <v>1680</v>
      </c>
      <c r="L369" s="38"/>
      <c r="M369" s="38"/>
      <c r="N369" s="38">
        <f t="shared" si="66"/>
        <v>1680</v>
      </c>
      <c r="O369" s="38">
        <f t="shared" si="66"/>
        <v>1680</v>
      </c>
      <c r="P369" s="116">
        <f>(O369*W369/1000)/W369</f>
        <v>1.68</v>
      </c>
      <c r="Q369" s="116">
        <f>O369*X369/1000</f>
        <v>0.504</v>
      </c>
      <c r="R369" s="45"/>
      <c r="S369" s="88"/>
      <c r="T369" s="88"/>
      <c r="U369" s="88"/>
      <c r="V369" s="128">
        <v>22</v>
      </c>
      <c r="W369" s="43">
        <v>192</v>
      </c>
      <c r="X369" s="48">
        <v>0.3</v>
      </c>
      <c r="Y369" s="88"/>
    </row>
    <row r="370" spans="1:25" s="84" customFormat="1" ht="15" customHeight="1">
      <c r="A370" s="49"/>
      <c r="B370" s="132"/>
      <c r="C370" s="50" t="s">
        <v>24</v>
      </c>
      <c r="D370" s="45" t="s">
        <v>23</v>
      </c>
      <c r="E370" s="45"/>
      <c r="F370" s="51"/>
      <c r="G370" s="45"/>
      <c r="H370" s="46"/>
      <c r="I370" s="46"/>
      <c r="J370" s="46">
        <f>SUM(J367:J369)</f>
        <v>1963</v>
      </c>
      <c r="K370" s="46">
        <f>SUM(J370,,)</f>
        <v>1963</v>
      </c>
      <c r="L370" s="46"/>
      <c r="M370" s="46"/>
      <c r="N370" s="38">
        <f t="shared" si="66"/>
        <v>1963</v>
      </c>
      <c r="O370" s="38">
        <f t="shared" si="66"/>
        <v>1963</v>
      </c>
      <c r="P370" s="115">
        <f>(O370*W370/1000)/W370</f>
        <v>1.9630000000000001</v>
      </c>
      <c r="Q370" s="115">
        <f>X370*O370/1000</f>
        <v>0.58889999999999998</v>
      </c>
      <c r="R370" s="45"/>
      <c r="S370" s="88"/>
      <c r="T370" s="88"/>
      <c r="U370" s="88"/>
      <c r="V370" s="75">
        <v>22</v>
      </c>
      <c r="W370" s="45">
        <v>192</v>
      </c>
      <c r="X370" s="53">
        <v>0.3</v>
      </c>
      <c r="Y370" s="88"/>
    </row>
    <row r="371" spans="1:25" s="84" customFormat="1" ht="15" customHeight="1">
      <c r="A371" s="42">
        <v>1</v>
      </c>
      <c r="B371" s="134"/>
      <c r="C371" s="98" t="s">
        <v>218</v>
      </c>
      <c r="D371" s="43" t="s">
        <v>23</v>
      </c>
      <c r="E371" s="43">
        <v>1</v>
      </c>
      <c r="F371" s="44">
        <v>74</v>
      </c>
      <c r="G371" s="43">
        <v>33</v>
      </c>
      <c r="H371" s="46"/>
      <c r="I371" s="46"/>
      <c r="J371" s="38">
        <v>144</v>
      </c>
      <c r="K371" s="38">
        <f>SUM(J371,,)</f>
        <v>144</v>
      </c>
      <c r="L371" s="38"/>
      <c r="M371" s="38"/>
      <c r="N371" s="38">
        <f t="shared" si="66"/>
        <v>144</v>
      </c>
      <c r="O371" s="38">
        <f t="shared" si="66"/>
        <v>144</v>
      </c>
      <c r="P371" s="116">
        <f t="shared" ref="P371:P387" si="67">(O371*W371/1000)/W371</f>
        <v>0.14400000000000002</v>
      </c>
      <c r="Q371" s="116">
        <f t="shared" si="65"/>
        <v>4.3199999999999995E-2</v>
      </c>
      <c r="R371" s="45"/>
      <c r="S371" s="188"/>
      <c r="T371" s="188"/>
      <c r="U371" s="188"/>
      <c r="V371" s="189">
        <v>22</v>
      </c>
      <c r="W371" s="43">
        <v>288</v>
      </c>
      <c r="X371" s="48">
        <v>0.3</v>
      </c>
      <c r="Y371" s="88"/>
    </row>
    <row r="372" spans="1:25" s="84" customFormat="1" ht="15" customHeight="1">
      <c r="A372" s="55">
        <v>2</v>
      </c>
      <c r="B372" s="74"/>
      <c r="C372" s="98" t="s">
        <v>218</v>
      </c>
      <c r="D372" s="93" t="s">
        <v>23</v>
      </c>
      <c r="E372" s="189">
        <v>1</v>
      </c>
      <c r="F372" s="189">
        <v>75</v>
      </c>
      <c r="G372" s="55">
        <v>33</v>
      </c>
      <c r="H372" s="190"/>
      <c r="I372" s="190"/>
      <c r="J372" s="57">
        <v>216</v>
      </c>
      <c r="K372" s="57">
        <f>SUM(H372:J372)</f>
        <v>216</v>
      </c>
      <c r="L372" s="38"/>
      <c r="M372" s="38"/>
      <c r="N372" s="38">
        <f t="shared" si="66"/>
        <v>216</v>
      </c>
      <c r="O372" s="38">
        <f t="shared" si="66"/>
        <v>216</v>
      </c>
      <c r="P372" s="116">
        <f t="shared" si="67"/>
        <v>0.216</v>
      </c>
      <c r="Q372" s="116">
        <f t="shared" si="65"/>
        <v>6.4799999999999996E-2</v>
      </c>
      <c r="R372" s="55"/>
      <c r="S372" s="55"/>
      <c r="T372" s="130"/>
      <c r="U372" s="130"/>
      <c r="V372" s="55">
        <v>22</v>
      </c>
      <c r="W372" s="55">
        <v>288</v>
      </c>
      <c r="X372" s="69">
        <v>0.3</v>
      </c>
      <c r="Y372" s="88"/>
    </row>
    <row r="373" spans="1:25" ht="15" customHeight="1">
      <c r="A373" s="42">
        <v>3</v>
      </c>
      <c r="B373" s="74"/>
      <c r="C373" s="98" t="s">
        <v>218</v>
      </c>
      <c r="D373" s="93" t="s">
        <v>23</v>
      </c>
      <c r="E373" s="128">
        <v>3</v>
      </c>
      <c r="F373" s="128">
        <v>88</v>
      </c>
      <c r="G373" s="37"/>
      <c r="H373" s="129"/>
      <c r="I373" s="129"/>
      <c r="J373" s="57">
        <v>360</v>
      </c>
      <c r="K373" s="57">
        <f>SUM(H373:J373)</f>
        <v>360</v>
      </c>
      <c r="L373" s="38"/>
      <c r="M373" s="38"/>
      <c r="N373" s="38">
        <f t="shared" si="66"/>
        <v>360</v>
      </c>
      <c r="O373" s="38">
        <f t="shared" si="66"/>
        <v>360</v>
      </c>
      <c r="P373" s="116">
        <f t="shared" si="67"/>
        <v>0.36000000000000004</v>
      </c>
      <c r="Q373" s="116">
        <f t="shared" si="65"/>
        <v>0.108</v>
      </c>
      <c r="R373" s="55"/>
      <c r="S373" s="55"/>
      <c r="T373" s="130"/>
      <c r="U373" s="130"/>
      <c r="V373" s="55">
        <v>22</v>
      </c>
      <c r="W373" s="55">
        <v>288</v>
      </c>
      <c r="X373" s="69">
        <v>0.3</v>
      </c>
      <c r="Y373" s="131"/>
    </row>
    <row r="374" spans="1:25" ht="15" customHeight="1">
      <c r="A374" s="55">
        <v>4</v>
      </c>
      <c r="B374" s="126"/>
      <c r="C374" s="98" t="s">
        <v>218</v>
      </c>
      <c r="D374" s="43" t="s">
        <v>23</v>
      </c>
      <c r="E374" s="43">
        <v>0</v>
      </c>
      <c r="F374" s="44">
        <v>0</v>
      </c>
      <c r="G374" s="45"/>
      <c r="H374" s="38"/>
      <c r="I374" s="46"/>
      <c r="J374" s="38">
        <v>373</v>
      </c>
      <c r="K374" s="38">
        <f>SUM(J374,,)</f>
        <v>373</v>
      </c>
      <c r="L374" s="38"/>
      <c r="M374" s="38"/>
      <c r="N374" s="38">
        <f t="shared" si="66"/>
        <v>373</v>
      </c>
      <c r="O374" s="38">
        <f t="shared" si="66"/>
        <v>373</v>
      </c>
      <c r="P374" s="116">
        <f t="shared" si="67"/>
        <v>0.373</v>
      </c>
      <c r="Q374" s="116">
        <f t="shared" si="65"/>
        <v>0.11189999999999999</v>
      </c>
      <c r="R374" s="45"/>
      <c r="S374" s="88"/>
      <c r="T374" s="88"/>
      <c r="U374" s="88"/>
      <c r="V374" s="128">
        <v>22</v>
      </c>
      <c r="W374" s="43">
        <v>288</v>
      </c>
      <c r="X374" s="48">
        <v>0.3</v>
      </c>
      <c r="Y374" s="88"/>
    </row>
    <row r="375" spans="1:25" s="84" customFormat="1" ht="15" customHeight="1">
      <c r="A375" s="55"/>
      <c r="B375" s="74"/>
      <c r="C375" s="98"/>
      <c r="D375" s="93"/>
      <c r="E375" s="189"/>
      <c r="F375" s="189"/>
      <c r="G375" s="55"/>
      <c r="H375" s="190"/>
      <c r="I375" s="190"/>
      <c r="J375" s="57"/>
      <c r="K375" s="57"/>
      <c r="L375" s="38"/>
      <c r="M375" s="38"/>
      <c r="N375" s="38"/>
      <c r="O375" s="38"/>
      <c r="P375" s="116"/>
      <c r="Q375" s="116"/>
      <c r="R375" s="55"/>
      <c r="S375" s="55"/>
      <c r="T375" s="130"/>
      <c r="U375" s="130"/>
      <c r="V375" s="55"/>
      <c r="W375" s="55"/>
      <c r="X375" s="69"/>
      <c r="Y375" s="88"/>
    </row>
    <row r="376" spans="1:25" s="84" customFormat="1" ht="15" customHeight="1">
      <c r="A376" s="35"/>
      <c r="B376" s="74"/>
      <c r="C376" s="191" t="s">
        <v>24</v>
      </c>
      <c r="D376" s="36" t="s">
        <v>23</v>
      </c>
      <c r="E376" s="192"/>
      <c r="F376" s="192"/>
      <c r="G376" s="37"/>
      <c r="H376" s="193">
        <f>SUM(H371:H372)</f>
        <v>0</v>
      </c>
      <c r="I376" s="193"/>
      <c r="J376" s="193">
        <f>SUM(J371:J372)</f>
        <v>360</v>
      </c>
      <c r="K376" s="193">
        <f>SUM(K371:K372)</f>
        <v>360</v>
      </c>
      <c r="L376" s="46"/>
      <c r="M376" s="46"/>
      <c r="N376" s="38">
        <f t="shared" ref="N376:O394" si="68">J376</f>
        <v>360</v>
      </c>
      <c r="O376" s="38">
        <f t="shared" si="68"/>
        <v>360</v>
      </c>
      <c r="P376" s="194">
        <f>SUM(P371:P372)</f>
        <v>0.36</v>
      </c>
      <c r="Q376" s="194">
        <f>SUM(Q371:Q372)</f>
        <v>0.10799999999999998</v>
      </c>
      <c r="R376" s="35"/>
      <c r="S376" s="35"/>
      <c r="T376" s="39"/>
      <c r="U376" s="39"/>
      <c r="V376" s="35">
        <v>22</v>
      </c>
      <c r="W376" s="35">
        <v>288</v>
      </c>
      <c r="X376" s="40">
        <v>0.3</v>
      </c>
      <c r="Y376" s="88"/>
    </row>
    <row r="377" spans="1:25" s="84" customFormat="1" ht="15" customHeight="1">
      <c r="A377" s="42">
        <v>1</v>
      </c>
      <c r="B377" s="126"/>
      <c r="C377" s="98" t="s">
        <v>219</v>
      </c>
      <c r="D377" s="43" t="s">
        <v>23</v>
      </c>
      <c r="E377" s="43">
        <v>37</v>
      </c>
      <c r="F377" s="44">
        <v>55</v>
      </c>
      <c r="G377" s="43">
        <v>255</v>
      </c>
      <c r="H377" s="46"/>
      <c r="I377" s="46"/>
      <c r="J377" s="38">
        <v>12</v>
      </c>
      <c r="K377" s="38">
        <f>SUM(J377,,)</f>
        <v>12</v>
      </c>
      <c r="L377" s="38"/>
      <c r="M377" s="38"/>
      <c r="N377" s="38">
        <f t="shared" si="68"/>
        <v>12</v>
      </c>
      <c r="O377" s="38">
        <f t="shared" si="68"/>
        <v>12</v>
      </c>
      <c r="P377" s="116">
        <f t="shared" si="67"/>
        <v>1.2E-2</v>
      </c>
      <c r="Q377" s="116">
        <f>X377*O377/1000</f>
        <v>3.5999999999999995E-3</v>
      </c>
      <c r="R377" s="45"/>
      <c r="S377" s="188"/>
      <c r="T377" s="188"/>
      <c r="U377" s="188"/>
      <c r="V377" s="189">
        <v>33</v>
      </c>
      <c r="W377" s="43">
        <v>88</v>
      </c>
      <c r="X377" s="48">
        <v>0.3</v>
      </c>
      <c r="Y377" s="88"/>
    </row>
    <row r="378" spans="1:25" s="84" customFormat="1" ht="15" customHeight="1">
      <c r="A378" s="42">
        <v>2</v>
      </c>
      <c r="B378" s="126"/>
      <c r="C378" s="98" t="s">
        <v>219</v>
      </c>
      <c r="D378" s="43" t="s">
        <v>23</v>
      </c>
      <c r="E378" s="43">
        <v>10</v>
      </c>
      <c r="F378" s="44">
        <v>57</v>
      </c>
      <c r="G378" s="43">
        <v>255</v>
      </c>
      <c r="H378" s="46"/>
      <c r="I378" s="46"/>
      <c r="J378" s="38">
        <v>184</v>
      </c>
      <c r="K378" s="38">
        <f>SUM(J378,,)</f>
        <v>184</v>
      </c>
      <c r="L378" s="38"/>
      <c r="M378" s="38"/>
      <c r="N378" s="38">
        <f t="shared" si="68"/>
        <v>184</v>
      </c>
      <c r="O378" s="38">
        <f t="shared" si="68"/>
        <v>184</v>
      </c>
      <c r="P378" s="116">
        <f t="shared" si="67"/>
        <v>0.184</v>
      </c>
      <c r="Q378" s="116">
        <f>X378*O378/1000</f>
        <v>5.5199999999999999E-2</v>
      </c>
      <c r="R378" s="45"/>
      <c r="S378" s="188"/>
      <c r="T378" s="188"/>
      <c r="U378" s="188"/>
      <c r="V378" s="189">
        <v>33</v>
      </c>
      <c r="W378" s="43">
        <v>88</v>
      </c>
      <c r="X378" s="48">
        <v>0.3</v>
      </c>
      <c r="Y378" s="88"/>
    </row>
    <row r="379" spans="1:25" s="84" customFormat="1" ht="15" customHeight="1">
      <c r="A379" s="42">
        <v>3</v>
      </c>
      <c r="B379" s="126"/>
      <c r="C379" s="98" t="s">
        <v>219</v>
      </c>
      <c r="D379" s="43" t="s">
        <v>23</v>
      </c>
      <c r="E379" s="43">
        <v>28</v>
      </c>
      <c r="F379" s="44">
        <v>57</v>
      </c>
      <c r="G379" s="43">
        <v>255</v>
      </c>
      <c r="H379" s="46"/>
      <c r="I379" s="46"/>
      <c r="J379" s="38">
        <v>949</v>
      </c>
      <c r="K379" s="38">
        <f t="shared" ref="K379:K386" si="69">SUM(J379,,)</f>
        <v>949</v>
      </c>
      <c r="L379" s="38"/>
      <c r="M379" s="38"/>
      <c r="N379" s="38">
        <f t="shared" si="68"/>
        <v>949</v>
      </c>
      <c r="O379" s="38">
        <f t="shared" si="68"/>
        <v>949</v>
      </c>
      <c r="P379" s="116">
        <f t="shared" si="67"/>
        <v>0.94899999999999995</v>
      </c>
      <c r="Q379" s="116">
        <f t="shared" ref="Q379:Q386" si="70">X379*O379/1000</f>
        <v>0.28470000000000001</v>
      </c>
      <c r="R379" s="45"/>
      <c r="S379" s="188"/>
      <c r="T379" s="188"/>
      <c r="U379" s="188"/>
      <c r="V379" s="189">
        <v>33</v>
      </c>
      <c r="W379" s="43">
        <v>88</v>
      </c>
      <c r="X379" s="48">
        <v>0.3</v>
      </c>
      <c r="Y379" s="88"/>
    </row>
    <row r="380" spans="1:25" s="84" customFormat="1" ht="15" customHeight="1">
      <c r="A380" s="42">
        <v>4</v>
      </c>
      <c r="B380" s="126"/>
      <c r="C380" s="98" t="s">
        <v>219</v>
      </c>
      <c r="D380" s="43" t="s">
        <v>23</v>
      </c>
      <c r="E380" s="43">
        <v>14</v>
      </c>
      <c r="F380" s="44">
        <v>58</v>
      </c>
      <c r="G380" s="43">
        <v>255</v>
      </c>
      <c r="H380" s="46"/>
      <c r="I380" s="46"/>
      <c r="J380" s="38">
        <v>685</v>
      </c>
      <c r="K380" s="38">
        <f t="shared" si="69"/>
        <v>685</v>
      </c>
      <c r="L380" s="38"/>
      <c r="M380" s="38"/>
      <c r="N380" s="38">
        <f t="shared" si="68"/>
        <v>685</v>
      </c>
      <c r="O380" s="38">
        <f t="shared" si="68"/>
        <v>685</v>
      </c>
      <c r="P380" s="116">
        <f t="shared" si="67"/>
        <v>0.68500000000000005</v>
      </c>
      <c r="Q380" s="116">
        <f t="shared" si="70"/>
        <v>0.20549999999999999</v>
      </c>
      <c r="R380" s="45"/>
      <c r="S380" s="188"/>
      <c r="T380" s="188"/>
      <c r="U380" s="188"/>
      <c r="V380" s="189">
        <v>33</v>
      </c>
      <c r="W380" s="43">
        <v>88</v>
      </c>
      <c r="X380" s="48">
        <v>0.3</v>
      </c>
      <c r="Y380" s="88"/>
    </row>
    <row r="381" spans="1:25" s="84" customFormat="1" ht="15" customHeight="1">
      <c r="A381" s="42">
        <v>5</v>
      </c>
      <c r="B381" s="126"/>
      <c r="C381" s="98" t="s">
        <v>219</v>
      </c>
      <c r="D381" s="43" t="s">
        <v>23</v>
      </c>
      <c r="E381" s="43">
        <v>6</v>
      </c>
      <c r="F381" s="44">
        <v>59</v>
      </c>
      <c r="G381" s="43">
        <v>255</v>
      </c>
      <c r="H381" s="46"/>
      <c r="I381" s="46"/>
      <c r="J381" s="38">
        <v>10</v>
      </c>
      <c r="K381" s="38">
        <f t="shared" si="69"/>
        <v>10</v>
      </c>
      <c r="L381" s="38"/>
      <c r="M381" s="38"/>
      <c r="N381" s="38">
        <f t="shared" si="68"/>
        <v>10</v>
      </c>
      <c r="O381" s="38">
        <f t="shared" si="68"/>
        <v>10</v>
      </c>
      <c r="P381" s="116">
        <f t="shared" si="67"/>
        <v>0.01</v>
      </c>
      <c r="Q381" s="116">
        <f t="shared" si="70"/>
        <v>3.0000000000000001E-3</v>
      </c>
      <c r="R381" s="45"/>
      <c r="S381" s="188"/>
      <c r="T381" s="188"/>
      <c r="U381" s="188"/>
      <c r="V381" s="189">
        <v>33</v>
      </c>
      <c r="W381" s="43">
        <v>88</v>
      </c>
      <c r="X381" s="48">
        <v>0.3</v>
      </c>
      <c r="Y381" s="88"/>
    </row>
    <row r="382" spans="1:25" s="84" customFormat="1" ht="15" customHeight="1">
      <c r="A382" s="42">
        <v>6</v>
      </c>
      <c r="B382" s="126"/>
      <c r="C382" s="98" t="s">
        <v>219</v>
      </c>
      <c r="D382" s="43" t="s">
        <v>23</v>
      </c>
      <c r="E382" s="43">
        <v>2</v>
      </c>
      <c r="F382" s="44">
        <v>61</v>
      </c>
      <c r="G382" s="45"/>
      <c r="H382" s="46"/>
      <c r="I382" s="46"/>
      <c r="J382" s="38">
        <v>176</v>
      </c>
      <c r="K382" s="38">
        <f t="shared" si="69"/>
        <v>176</v>
      </c>
      <c r="L382" s="38"/>
      <c r="M382" s="38"/>
      <c r="N382" s="38">
        <f t="shared" si="68"/>
        <v>176</v>
      </c>
      <c r="O382" s="38">
        <f t="shared" si="68"/>
        <v>176</v>
      </c>
      <c r="P382" s="116">
        <f t="shared" si="67"/>
        <v>0.17599999999999999</v>
      </c>
      <c r="Q382" s="116">
        <f t="shared" si="70"/>
        <v>5.28E-2</v>
      </c>
      <c r="R382" s="45"/>
      <c r="S382" s="188"/>
      <c r="T382" s="188"/>
      <c r="U382" s="188"/>
      <c r="V382" s="189">
        <v>33</v>
      </c>
      <c r="W382" s="43">
        <v>88</v>
      </c>
      <c r="X382" s="48">
        <v>0.3</v>
      </c>
      <c r="Y382" s="88"/>
    </row>
    <row r="383" spans="1:25" s="84" customFormat="1" ht="15" customHeight="1">
      <c r="A383" s="42">
        <v>7</v>
      </c>
      <c r="B383" s="126"/>
      <c r="C383" s="98" t="s">
        <v>219</v>
      </c>
      <c r="D383" s="43" t="s">
        <v>23</v>
      </c>
      <c r="E383" s="43">
        <v>4</v>
      </c>
      <c r="F383" s="44">
        <v>68</v>
      </c>
      <c r="G383" s="45"/>
      <c r="H383" s="46"/>
      <c r="I383" s="46"/>
      <c r="J383" s="38">
        <v>4</v>
      </c>
      <c r="K383" s="38">
        <f t="shared" si="69"/>
        <v>4</v>
      </c>
      <c r="L383" s="38"/>
      <c r="M383" s="38"/>
      <c r="N383" s="38">
        <f t="shared" si="68"/>
        <v>4</v>
      </c>
      <c r="O383" s="38">
        <f t="shared" si="68"/>
        <v>4</v>
      </c>
      <c r="P383" s="116">
        <f t="shared" si="67"/>
        <v>4.0000000000000001E-3</v>
      </c>
      <c r="Q383" s="116">
        <f t="shared" si="70"/>
        <v>1.1999999999999999E-3</v>
      </c>
      <c r="R383" s="45"/>
      <c r="S383" s="188"/>
      <c r="T383" s="188"/>
      <c r="U383" s="188"/>
      <c r="V383" s="189">
        <v>33</v>
      </c>
      <c r="W383" s="43">
        <v>88</v>
      </c>
      <c r="X383" s="48">
        <v>0.3</v>
      </c>
      <c r="Y383" s="88"/>
    </row>
    <row r="384" spans="1:25" s="84" customFormat="1" ht="15" customHeight="1">
      <c r="A384" s="42">
        <v>8</v>
      </c>
      <c r="B384" s="126"/>
      <c r="C384" s="98" t="s">
        <v>219</v>
      </c>
      <c r="D384" s="43" t="s">
        <v>23</v>
      </c>
      <c r="E384" s="43">
        <v>1</v>
      </c>
      <c r="F384" s="44">
        <v>71</v>
      </c>
      <c r="G384" s="45"/>
      <c r="H384" s="46"/>
      <c r="I384" s="46"/>
      <c r="J384" s="38">
        <v>600</v>
      </c>
      <c r="K384" s="38">
        <f t="shared" si="69"/>
        <v>600</v>
      </c>
      <c r="L384" s="38"/>
      <c r="M384" s="38"/>
      <c r="N384" s="38">
        <f t="shared" si="68"/>
        <v>600</v>
      </c>
      <c r="O384" s="38">
        <f t="shared" si="68"/>
        <v>600</v>
      </c>
      <c r="P384" s="116">
        <f t="shared" si="67"/>
        <v>0.6</v>
      </c>
      <c r="Q384" s="116">
        <f t="shared" si="70"/>
        <v>0.18</v>
      </c>
      <c r="R384" s="45"/>
      <c r="S384" s="188"/>
      <c r="T384" s="188"/>
      <c r="U384" s="188"/>
      <c r="V384" s="189">
        <v>33</v>
      </c>
      <c r="W384" s="43">
        <v>88</v>
      </c>
      <c r="X384" s="48">
        <v>0.3</v>
      </c>
      <c r="Y384" s="88"/>
    </row>
    <row r="385" spans="1:25" ht="15" customHeight="1">
      <c r="A385" s="42">
        <v>9</v>
      </c>
      <c r="B385" s="126"/>
      <c r="C385" s="98" t="s">
        <v>219</v>
      </c>
      <c r="D385" s="43" t="s">
        <v>23</v>
      </c>
      <c r="E385" s="43">
        <v>2</v>
      </c>
      <c r="F385" s="44">
        <v>71</v>
      </c>
      <c r="G385" s="45"/>
      <c r="H385" s="46"/>
      <c r="I385" s="46"/>
      <c r="J385" s="38">
        <v>3100</v>
      </c>
      <c r="K385" s="38">
        <f t="shared" si="69"/>
        <v>3100</v>
      </c>
      <c r="L385" s="38"/>
      <c r="M385" s="38"/>
      <c r="N385" s="38">
        <f t="shared" si="68"/>
        <v>3100</v>
      </c>
      <c r="O385" s="38">
        <f t="shared" si="68"/>
        <v>3100</v>
      </c>
      <c r="P385" s="116">
        <f t="shared" si="67"/>
        <v>3.1</v>
      </c>
      <c r="Q385" s="116">
        <f t="shared" si="70"/>
        <v>0.93</v>
      </c>
      <c r="R385" s="45"/>
      <c r="S385" s="88"/>
      <c r="T385" s="88"/>
      <c r="U385" s="88"/>
      <c r="V385" s="128">
        <v>33</v>
      </c>
      <c r="W385" s="43">
        <v>88</v>
      </c>
      <c r="X385" s="48">
        <v>0.3</v>
      </c>
      <c r="Y385" s="88"/>
    </row>
    <row r="386" spans="1:25" ht="15" customHeight="1">
      <c r="A386" s="42">
        <v>10</v>
      </c>
      <c r="B386" s="126"/>
      <c r="C386" s="98" t="s">
        <v>219</v>
      </c>
      <c r="D386" s="43" t="s">
        <v>23</v>
      </c>
      <c r="E386" s="43">
        <v>1</v>
      </c>
      <c r="F386" s="44">
        <v>75</v>
      </c>
      <c r="G386" s="45"/>
      <c r="H386" s="46"/>
      <c r="I386" s="46"/>
      <c r="J386" s="38">
        <v>22</v>
      </c>
      <c r="K386" s="38">
        <f t="shared" si="69"/>
        <v>22</v>
      </c>
      <c r="L386" s="38"/>
      <c r="M386" s="38"/>
      <c r="N386" s="38">
        <f t="shared" si="68"/>
        <v>22</v>
      </c>
      <c r="O386" s="38">
        <f t="shared" si="68"/>
        <v>22</v>
      </c>
      <c r="P386" s="116">
        <f t="shared" si="67"/>
        <v>2.1999999999999999E-2</v>
      </c>
      <c r="Q386" s="116">
        <f t="shared" si="70"/>
        <v>6.6E-3</v>
      </c>
      <c r="R386" s="45"/>
      <c r="S386" s="88"/>
      <c r="T386" s="88"/>
      <c r="U386" s="88"/>
      <c r="V386" s="128">
        <v>33</v>
      </c>
      <c r="W386" s="43">
        <v>88</v>
      </c>
      <c r="X386" s="48">
        <v>0.3</v>
      </c>
      <c r="Y386" s="88"/>
    </row>
    <row r="387" spans="1:25" ht="15" customHeight="1">
      <c r="A387" s="42">
        <v>11</v>
      </c>
      <c r="B387" s="126"/>
      <c r="C387" s="98" t="s">
        <v>219</v>
      </c>
      <c r="D387" s="43" t="s">
        <v>23</v>
      </c>
      <c r="E387" s="43">
        <v>0</v>
      </c>
      <c r="F387" s="44">
        <v>0</v>
      </c>
      <c r="G387" s="45"/>
      <c r="H387" s="46"/>
      <c r="I387" s="46"/>
      <c r="J387" s="38">
        <v>15</v>
      </c>
      <c r="K387" s="38">
        <f>SUM(J387,,)</f>
        <v>15</v>
      </c>
      <c r="L387" s="38"/>
      <c r="M387" s="38"/>
      <c r="N387" s="38">
        <f t="shared" si="68"/>
        <v>15</v>
      </c>
      <c r="O387" s="38">
        <f t="shared" si="68"/>
        <v>15</v>
      </c>
      <c r="P387" s="116">
        <f t="shared" si="67"/>
        <v>1.5000000000000001E-2</v>
      </c>
      <c r="Q387" s="116">
        <f>X387*O387/1000</f>
        <v>4.4999999999999997E-3</v>
      </c>
      <c r="R387" s="45"/>
      <c r="S387" s="88"/>
      <c r="T387" s="88"/>
      <c r="U387" s="88"/>
      <c r="V387" s="128">
        <v>33</v>
      </c>
      <c r="W387" s="43">
        <v>88</v>
      </c>
      <c r="X387" s="48">
        <v>0.3</v>
      </c>
      <c r="Y387" s="88"/>
    </row>
    <row r="388" spans="1:25" s="84" customFormat="1" ht="15" customHeight="1">
      <c r="A388" s="35"/>
      <c r="B388" s="74"/>
      <c r="C388" s="191" t="s">
        <v>24</v>
      </c>
      <c r="D388" s="36" t="s">
        <v>23</v>
      </c>
      <c r="E388" s="192"/>
      <c r="F388" s="192"/>
      <c r="G388" s="37"/>
      <c r="H388" s="193"/>
      <c r="I388" s="193"/>
      <c r="J388" s="193">
        <f>SUM(J377:J387)</f>
        <v>5757</v>
      </c>
      <c r="K388" s="193">
        <f>SUM(K377:K387)</f>
        <v>5757</v>
      </c>
      <c r="L388" s="46"/>
      <c r="M388" s="46"/>
      <c r="N388" s="38">
        <f t="shared" si="68"/>
        <v>5757</v>
      </c>
      <c r="O388" s="38">
        <f t="shared" si="68"/>
        <v>5757</v>
      </c>
      <c r="P388" s="115">
        <f>(O388*V388/1000)/W388</f>
        <v>2.1588750000000001</v>
      </c>
      <c r="Q388" s="115">
        <f t="shared" ref="Q388" si="71">O388*X388/1000</f>
        <v>1.7270999999999999</v>
      </c>
      <c r="R388" s="35"/>
      <c r="S388" s="35"/>
      <c r="T388" s="39"/>
      <c r="U388" s="39"/>
      <c r="V388" s="35">
        <v>33</v>
      </c>
      <c r="W388" s="35">
        <v>88</v>
      </c>
      <c r="X388" s="40">
        <v>0.3</v>
      </c>
      <c r="Y388" s="88"/>
    </row>
    <row r="389" spans="1:25" ht="15" customHeight="1">
      <c r="A389" s="42">
        <v>1</v>
      </c>
      <c r="B389" s="126"/>
      <c r="C389" s="98" t="s">
        <v>220</v>
      </c>
      <c r="D389" s="43" t="s">
        <v>23</v>
      </c>
      <c r="E389" s="43">
        <v>0</v>
      </c>
      <c r="F389" s="44">
        <v>0</v>
      </c>
      <c r="G389" s="45"/>
      <c r="H389" s="46"/>
      <c r="I389" s="46"/>
      <c r="J389" s="38">
        <v>20</v>
      </c>
      <c r="K389" s="46">
        <f>SUM(J389,,)</f>
        <v>20</v>
      </c>
      <c r="L389" s="38"/>
      <c r="M389" s="38"/>
      <c r="N389" s="38">
        <f t="shared" si="68"/>
        <v>20</v>
      </c>
      <c r="O389" s="38">
        <f t="shared" si="68"/>
        <v>20</v>
      </c>
      <c r="P389" s="116">
        <f>(O389*W389/1000)/W389</f>
        <v>0.02</v>
      </c>
      <c r="Q389" s="116">
        <f>X389*O389/1000</f>
        <v>1.6000000000000001E-3</v>
      </c>
      <c r="R389" s="45"/>
      <c r="S389" s="88"/>
      <c r="T389" s="88"/>
      <c r="U389" s="88"/>
      <c r="V389" s="55">
        <v>0.01</v>
      </c>
      <c r="W389" s="43">
        <v>1</v>
      </c>
      <c r="X389" s="48">
        <v>0.08</v>
      </c>
      <c r="Y389" s="88"/>
    </row>
    <row r="390" spans="1:25" s="84" customFormat="1" ht="15" customHeight="1">
      <c r="A390" s="35"/>
      <c r="B390" s="74"/>
      <c r="C390" s="82" t="s">
        <v>24</v>
      </c>
      <c r="D390" s="36" t="s">
        <v>23</v>
      </c>
      <c r="E390" s="75"/>
      <c r="F390" s="75"/>
      <c r="G390" s="37"/>
      <c r="H390" s="87"/>
      <c r="I390" s="87"/>
      <c r="J390" s="87">
        <f>J389</f>
        <v>20</v>
      </c>
      <c r="K390" s="87">
        <f>K389</f>
        <v>20</v>
      </c>
      <c r="L390" s="46"/>
      <c r="M390" s="46"/>
      <c r="N390" s="38">
        <f t="shared" si="68"/>
        <v>20</v>
      </c>
      <c r="O390" s="38">
        <f t="shared" si="68"/>
        <v>20</v>
      </c>
      <c r="P390" s="115">
        <f>SUM(P389:P389)</f>
        <v>0.02</v>
      </c>
      <c r="Q390" s="115">
        <f t="shared" ref="Q390" si="72">O390*X390/1000</f>
        <v>1.6000000000000001E-3</v>
      </c>
      <c r="R390" s="35"/>
      <c r="S390" s="35"/>
      <c r="T390" s="39"/>
      <c r="U390" s="39"/>
      <c r="V390" s="35">
        <v>0.01</v>
      </c>
      <c r="W390" s="35">
        <v>1</v>
      </c>
      <c r="X390" s="40">
        <v>0.08</v>
      </c>
      <c r="Y390" s="41"/>
    </row>
    <row r="391" spans="1:25" s="96" customFormat="1" ht="15" customHeight="1">
      <c r="A391" s="42">
        <v>1</v>
      </c>
      <c r="B391" s="126"/>
      <c r="C391" s="98" t="s">
        <v>221</v>
      </c>
      <c r="D391" s="93" t="s">
        <v>23</v>
      </c>
      <c r="E391" s="43">
        <v>112</v>
      </c>
      <c r="F391" s="44">
        <v>75</v>
      </c>
      <c r="G391" s="44"/>
      <c r="H391" s="195"/>
      <c r="I391" s="195"/>
      <c r="J391" s="38">
        <v>50</v>
      </c>
      <c r="K391" s="38">
        <f t="shared" ref="K391:K394" si="73">SUM(J391,,)</f>
        <v>50</v>
      </c>
      <c r="L391" s="38"/>
      <c r="M391" s="38"/>
      <c r="N391" s="38">
        <f t="shared" si="68"/>
        <v>50</v>
      </c>
      <c r="O391" s="38">
        <f t="shared" si="68"/>
        <v>50</v>
      </c>
      <c r="P391" s="116">
        <f t="shared" ref="P391:P394" si="74">V391/W391*O391/1000</f>
        <v>1.5</v>
      </c>
      <c r="Q391" s="116">
        <f t="shared" ref="Q391:Q394" si="75">X391*O391/1000</f>
        <v>1.2150000000000001</v>
      </c>
      <c r="R391" s="43"/>
      <c r="S391" s="133"/>
      <c r="T391" s="133"/>
      <c r="U391" s="133"/>
      <c r="V391" s="128">
        <v>30</v>
      </c>
      <c r="W391" s="43">
        <v>1</v>
      </c>
      <c r="X391" s="135">
        <v>24.3</v>
      </c>
      <c r="Y391" s="133"/>
    </row>
    <row r="392" spans="1:25" s="84" customFormat="1" ht="15" customHeight="1">
      <c r="A392" s="49"/>
      <c r="B392" s="132"/>
      <c r="C392" s="50" t="s">
        <v>24</v>
      </c>
      <c r="D392" s="36" t="s">
        <v>23</v>
      </c>
      <c r="E392" s="45"/>
      <c r="F392" s="51"/>
      <c r="G392" s="51"/>
      <c r="H392" s="91"/>
      <c r="I392" s="91"/>
      <c r="J392" s="46">
        <f>SUM(J391)</f>
        <v>50</v>
      </c>
      <c r="K392" s="46">
        <f t="shared" si="73"/>
        <v>50</v>
      </c>
      <c r="L392" s="46"/>
      <c r="M392" s="46"/>
      <c r="N392" s="38">
        <f t="shared" si="68"/>
        <v>50</v>
      </c>
      <c r="O392" s="38">
        <f t="shared" si="68"/>
        <v>50</v>
      </c>
      <c r="P392" s="115">
        <f t="shared" si="74"/>
        <v>1.5</v>
      </c>
      <c r="Q392" s="115">
        <f t="shared" si="75"/>
        <v>1.2150000000000001</v>
      </c>
      <c r="R392" s="45"/>
      <c r="S392" s="88"/>
      <c r="T392" s="88"/>
      <c r="U392" s="88"/>
      <c r="V392" s="75">
        <v>30</v>
      </c>
      <c r="W392" s="45">
        <v>1</v>
      </c>
      <c r="X392" s="83">
        <v>24.3</v>
      </c>
      <c r="Y392" s="88"/>
    </row>
    <row r="393" spans="1:25" s="96" customFormat="1" ht="15" customHeight="1">
      <c r="A393" s="42">
        <v>1</v>
      </c>
      <c r="B393" s="126"/>
      <c r="C393" s="98" t="s">
        <v>222</v>
      </c>
      <c r="D393" s="93" t="s">
        <v>23</v>
      </c>
      <c r="E393" s="43"/>
      <c r="F393" s="44"/>
      <c r="G393" s="44"/>
      <c r="H393" s="195"/>
      <c r="I393" s="195"/>
      <c r="J393" s="38">
        <v>5</v>
      </c>
      <c r="K393" s="38">
        <f t="shared" si="73"/>
        <v>5</v>
      </c>
      <c r="L393" s="38"/>
      <c r="M393" s="38"/>
      <c r="N393" s="38">
        <f t="shared" si="68"/>
        <v>5</v>
      </c>
      <c r="O393" s="38">
        <f t="shared" si="68"/>
        <v>5</v>
      </c>
      <c r="P393" s="116">
        <f t="shared" si="74"/>
        <v>0.06</v>
      </c>
      <c r="Q393" s="116">
        <f t="shared" si="75"/>
        <v>4.5499999999999999E-2</v>
      </c>
      <c r="R393" s="43"/>
      <c r="S393" s="133"/>
      <c r="T393" s="133"/>
      <c r="U393" s="133"/>
      <c r="V393" s="128">
        <v>12</v>
      </c>
      <c r="W393" s="43">
        <v>1</v>
      </c>
      <c r="X393" s="135">
        <v>9.1</v>
      </c>
      <c r="Y393" s="133"/>
    </row>
    <row r="394" spans="1:25" s="84" customFormat="1" ht="15" customHeight="1">
      <c r="A394" s="49"/>
      <c r="B394" s="85"/>
      <c r="C394" s="50" t="s">
        <v>24</v>
      </c>
      <c r="D394" s="36" t="s">
        <v>23</v>
      </c>
      <c r="E394" s="45"/>
      <c r="F394" s="45"/>
      <c r="G394" s="45"/>
      <c r="H394" s="46"/>
      <c r="I394" s="46"/>
      <c r="J394" s="46">
        <f>SUM(J393)</f>
        <v>5</v>
      </c>
      <c r="K394" s="46">
        <f t="shared" si="73"/>
        <v>5</v>
      </c>
      <c r="L394" s="46"/>
      <c r="M394" s="46"/>
      <c r="N394" s="38">
        <f t="shared" si="68"/>
        <v>5</v>
      </c>
      <c r="O394" s="38">
        <f t="shared" si="68"/>
        <v>5</v>
      </c>
      <c r="P394" s="115">
        <f t="shared" si="74"/>
        <v>0.06</v>
      </c>
      <c r="Q394" s="115">
        <f t="shared" si="75"/>
        <v>4.5499999999999999E-2</v>
      </c>
      <c r="R394" s="45"/>
      <c r="S394" s="88"/>
      <c r="T394" s="88"/>
      <c r="U394" s="88"/>
      <c r="V394" s="75">
        <v>12</v>
      </c>
      <c r="W394" s="45">
        <v>1</v>
      </c>
      <c r="X394" s="83">
        <v>9.1</v>
      </c>
      <c r="Y394" s="88"/>
    </row>
    <row r="395" spans="1:25" ht="15" customHeight="1">
      <c r="A395" s="42"/>
      <c r="B395" s="92"/>
      <c r="C395" s="52" t="s">
        <v>223</v>
      </c>
      <c r="D395" s="93"/>
      <c r="E395" s="43"/>
      <c r="F395" s="43"/>
      <c r="G395" s="43"/>
      <c r="H395" s="38"/>
      <c r="I395" s="38"/>
      <c r="J395" s="38"/>
      <c r="K395" s="38"/>
      <c r="L395" s="38"/>
      <c r="M395" s="38"/>
      <c r="N395" s="38"/>
      <c r="O395" s="38"/>
      <c r="P395" s="116"/>
      <c r="Q395" s="116"/>
      <c r="R395" s="71"/>
      <c r="S395" s="72"/>
      <c r="T395" s="57"/>
      <c r="U395" s="57"/>
      <c r="V395" s="71"/>
      <c r="W395" s="71"/>
      <c r="X395" s="73"/>
      <c r="Y395" s="72"/>
    </row>
    <row r="396" spans="1:25" ht="15" customHeight="1">
      <c r="A396" s="196">
        <v>1</v>
      </c>
      <c r="B396" s="197"/>
      <c r="C396" s="198" t="s">
        <v>224</v>
      </c>
      <c r="D396" s="93" t="s">
        <v>23</v>
      </c>
      <c r="E396" s="199"/>
      <c r="F396" s="200"/>
      <c r="G396" s="200"/>
      <c r="H396" s="201"/>
      <c r="I396" s="201"/>
      <c r="J396" s="201">
        <v>3</v>
      </c>
      <c r="K396" s="38">
        <f>SUM(H396:J396)</f>
        <v>3</v>
      </c>
      <c r="L396" s="38"/>
      <c r="M396" s="38"/>
      <c r="N396" s="38">
        <f t="shared" ref="N396:O427" si="76">J396</f>
        <v>3</v>
      </c>
      <c r="O396" s="38">
        <f t="shared" si="76"/>
        <v>3</v>
      </c>
      <c r="P396" s="116">
        <f>V396/W396*O396/1000</f>
        <v>2.1000000000000001E-2</v>
      </c>
      <c r="Q396" s="116">
        <f t="shared" ref="Q396:Q397" si="77">X396*O396/1000</f>
        <v>6.3000000000000009E-3</v>
      </c>
      <c r="R396" s="202" t="s">
        <v>32</v>
      </c>
      <c r="S396" s="202"/>
      <c r="T396" s="202"/>
      <c r="U396" s="202"/>
      <c r="V396" s="183">
        <v>7</v>
      </c>
      <c r="W396" s="200">
        <v>1</v>
      </c>
      <c r="X396" s="135">
        <v>2.1</v>
      </c>
      <c r="Y396" s="203"/>
    </row>
    <row r="397" spans="1:25" s="84" customFormat="1" ht="15" customHeight="1">
      <c r="A397" s="204"/>
      <c r="B397" s="205"/>
      <c r="C397" s="206" t="s">
        <v>21</v>
      </c>
      <c r="D397" s="36" t="s">
        <v>23</v>
      </c>
      <c r="E397" s="207"/>
      <c r="F397" s="208"/>
      <c r="G397" s="208"/>
      <c r="H397" s="209"/>
      <c r="I397" s="209"/>
      <c r="J397" s="209">
        <f>SUM(J396)</f>
        <v>3</v>
      </c>
      <c r="K397" s="46">
        <f t="shared" ref="K397" si="78">SUM(H397:J397)</f>
        <v>3</v>
      </c>
      <c r="L397" s="46"/>
      <c r="M397" s="46"/>
      <c r="N397" s="38">
        <f t="shared" si="76"/>
        <v>3</v>
      </c>
      <c r="O397" s="38">
        <f t="shared" si="76"/>
        <v>3</v>
      </c>
      <c r="P397" s="115">
        <f t="shared" ref="P397" si="79">V397/W397*O397/1000</f>
        <v>2.1000000000000001E-2</v>
      </c>
      <c r="Q397" s="115">
        <f t="shared" si="77"/>
        <v>6.3000000000000009E-3</v>
      </c>
      <c r="R397" s="86"/>
      <c r="S397" s="86"/>
      <c r="T397" s="86"/>
      <c r="U397" s="86"/>
      <c r="V397" s="86">
        <v>7</v>
      </c>
      <c r="W397" s="208">
        <v>1</v>
      </c>
      <c r="X397" s="83">
        <v>2.1</v>
      </c>
      <c r="Y397" s="41"/>
    </row>
    <row r="398" spans="1:25" ht="15" customHeight="1">
      <c r="A398" s="196">
        <v>1</v>
      </c>
      <c r="B398" s="197"/>
      <c r="C398" s="210" t="s">
        <v>225</v>
      </c>
      <c r="D398" s="93" t="s">
        <v>23</v>
      </c>
      <c r="E398" s="199">
        <v>0</v>
      </c>
      <c r="F398" s="200">
        <v>0</v>
      </c>
      <c r="G398" s="200"/>
      <c r="H398" s="201"/>
      <c r="I398" s="201"/>
      <c r="J398" s="201">
        <v>207</v>
      </c>
      <c r="K398" s="38">
        <f>SUM(H398:J398)</f>
        <v>207</v>
      </c>
      <c r="L398" s="38"/>
      <c r="M398" s="38"/>
      <c r="N398" s="38">
        <f t="shared" si="76"/>
        <v>207</v>
      </c>
      <c r="O398" s="38">
        <f t="shared" si="76"/>
        <v>207</v>
      </c>
      <c r="P398" s="116">
        <f>V398/W398*O398/1000</f>
        <v>14.49</v>
      </c>
      <c r="Q398" s="116">
        <f>X398*O398/1000</f>
        <v>10.557</v>
      </c>
      <c r="R398" s="202" t="s">
        <v>32</v>
      </c>
      <c r="S398" s="202"/>
      <c r="T398" s="202"/>
      <c r="U398" s="202"/>
      <c r="V398" s="183">
        <v>140</v>
      </c>
      <c r="W398" s="183">
        <v>2</v>
      </c>
      <c r="X398" s="184">
        <v>51</v>
      </c>
      <c r="Y398" s="203"/>
    </row>
    <row r="399" spans="1:25" s="84" customFormat="1" ht="15" customHeight="1">
      <c r="A399" s="204"/>
      <c r="B399" s="205"/>
      <c r="C399" s="206" t="s">
        <v>21</v>
      </c>
      <c r="D399" s="36" t="s">
        <v>23</v>
      </c>
      <c r="E399" s="207"/>
      <c r="F399" s="208"/>
      <c r="G399" s="208"/>
      <c r="H399" s="209"/>
      <c r="I399" s="209"/>
      <c r="J399" s="209">
        <f>SUM(J398)</f>
        <v>207</v>
      </c>
      <c r="K399" s="46">
        <f>SUM(H399:J399)</f>
        <v>207</v>
      </c>
      <c r="L399" s="46"/>
      <c r="M399" s="46"/>
      <c r="N399" s="38">
        <f t="shared" si="76"/>
        <v>207</v>
      </c>
      <c r="O399" s="38">
        <f t="shared" si="76"/>
        <v>207</v>
      </c>
      <c r="P399" s="115">
        <f>V399/W399*O399/1000</f>
        <v>14.49</v>
      </c>
      <c r="Q399" s="115">
        <f>X399*O399/1000</f>
        <v>10.557</v>
      </c>
      <c r="R399" s="86"/>
      <c r="S399" s="86"/>
      <c r="T399" s="86"/>
      <c r="U399" s="86"/>
      <c r="V399" s="86">
        <v>140</v>
      </c>
      <c r="W399" s="86">
        <v>2</v>
      </c>
      <c r="X399" s="187">
        <v>51</v>
      </c>
      <c r="Y399" s="41"/>
    </row>
    <row r="400" spans="1:25" ht="15" customHeight="1">
      <c r="A400" s="196">
        <v>1</v>
      </c>
      <c r="B400" s="200" t="s">
        <v>226</v>
      </c>
      <c r="C400" s="211" t="s">
        <v>227</v>
      </c>
      <c r="D400" s="93" t="s">
        <v>23</v>
      </c>
      <c r="E400" s="200"/>
      <c r="F400" s="200"/>
      <c r="G400" s="200"/>
      <c r="H400" s="201"/>
      <c r="I400" s="201"/>
      <c r="J400" s="201">
        <v>206</v>
      </c>
      <c r="K400" s="38">
        <f t="shared" ref="K400:K417" si="80">SUM(H400:J400)</f>
        <v>206</v>
      </c>
      <c r="L400" s="38"/>
      <c r="M400" s="38"/>
      <c r="N400" s="38">
        <f t="shared" si="76"/>
        <v>206</v>
      </c>
      <c r="O400" s="38">
        <f t="shared" si="76"/>
        <v>206</v>
      </c>
      <c r="P400" s="116">
        <f t="shared" ref="P400" si="81">V400/W400*O400/1000</f>
        <v>6.18</v>
      </c>
      <c r="Q400" s="116">
        <f t="shared" ref="Q400:Q417" si="82">X400*O400/1000</f>
        <v>3.8109999999999999</v>
      </c>
      <c r="R400" s="183"/>
      <c r="S400" s="183"/>
      <c r="T400" s="183"/>
      <c r="U400" s="183"/>
      <c r="V400" s="183">
        <v>30</v>
      </c>
      <c r="W400" s="200">
        <v>1</v>
      </c>
      <c r="X400" s="135">
        <v>18.5</v>
      </c>
      <c r="Y400" s="131"/>
    </row>
    <row r="401" spans="1:25" s="84" customFormat="1" ht="15" customHeight="1">
      <c r="A401" s="204"/>
      <c r="B401" s="205"/>
      <c r="C401" s="206" t="s">
        <v>21</v>
      </c>
      <c r="D401" s="36" t="s">
        <v>23</v>
      </c>
      <c r="E401" s="207"/>
      <c r="F401" s="208"/>
      <c r="G401" s="208"/>
      <c r="H401" s="209"/>
      <c r="I401" s="209"/>
      <c r="J401" s="209">
        <v>206</v>
      </c>
      <c r="K401" s="46">
        <f t="shared" si="80"/>
        <v>206</v>
      </c>
      <c r="L401" s="46"/>
      <c r="M401" s="46"/>
      <c r="N401" s="38">
        <f t="shared" si="76"/>
        <v>206</v>
      </c>
      <c r="O401" s="38">
        <f t="shared" si="76"/>
        <v>206</v>
      </c>
      <c r="P401" s="115">
        <f>V401/W401*O401/1000</f>
        <v>6.18</v>
      </c>
      <c r="Q401" s="115">
        <f t="shared" si="82"/>
        <v>3.8109999999999999</v>
      </c>
      <c r="R401" s="86"/>
      <c r="S401" s="86"/>
      <c r="T401" s="86"/>
      <c r="U401" s="86" t="s">
        <v>32</v>
      </c>
      <c r="V401" s="86">
        <v>30</v>
      </c>
      <c r="W401" s="208">
        <v>1</v>
      </c>
      <c r="X401" s="83">
        <v>18.5</v>
      </c>
      <c r="Y401" s="41"/>
    </row>
    <row r="402" spans="1:25" ht="15" customHeight="1">
      <c r="A402" s="196">
        <v>1</v>
      </c>
      <c r="B402" s="200" t="s">
        <v>228</v>
      </c>
      <c r="C402" s="211" t="s">
        <v>229</v>
      </c>
      <c r="D402" s="93" t="s">
        <v>23</v>
      </c>
      <c r="E402" s="200"/>
      <c r="F402" s="200"/>
      <c r="G402" s="200"/>
      <c r="H402" s="201"/>
      <c r="I402" s="201"/>
      <c r="J402" s="201">
        <v>153</v>
      </c>
      <c r="K402" s="38">
        <f t="shared" si="80"/>
        <v>153</v>
      </c>
      <c r="L402" s="38"/>
      <c r="M402" s="38"/>
      <c r="N402" s="38">
        <f t="shared" si="76"/>
        <v>153</v>
      </c>
      <c r="O402" s="38">
        <f t="shared" si="76"/>
        <v>153</v>
      </c>
      <c r="P402" s="116">
        <f t="shared" ref="P402:P403" si="83">V402/W402*O402/1000</f>
        <v>6.12</v>
      </c>
      <c r="Q402" s="116">
        <f t="shared" si="82"/>
        <v>4.8959999999999999</v>
      </c>
      <c r="R402" s="183"/>
      <c r="S402" s="183"/>
      <c r="T402" s="183"/>
      <c r="U402" s="183"/>
      <c r="V402" s="183">
        <v>40</v>
      </c>
      <c r="W402" s="200">
        <v>1</v>
      </c>
      <c r="X402" s="135">
        <v>32</v>
      </c>
      <c r="Y402" s="131"/>
    </row>
    <row r="403" spans="1:25" s="84" customFormat="1" ht="15" customHeight="1">
      <c r="A403" s="204"/>
      <c r="B403" s="205"/>
      <c r="C403" s="206" t="s">
        <v>21</v>
      </c>
      <c r="D403" s="36" t="s">
        <v>23</v>
      </c>
      <c r="E403" s="207"/>
      <c r="F403" s="208"/>
      <c r="G403" s="208"/>
      <c r="H403" s="209"/>
      <c r="I403" s="209"/>
      <c r="J403" s="209">
        <v>153</v>
      </c>
      <c r="K403" s="46">
        <f t="shared" si="80"/>
        <v>153</v>
      </c>
      <c r="L403" s="46"/>
      <c r="M403" s="46"/>
      <c r="N403" s="38">
        <f t="shared" si="76"/>
        <v>153</v>
      </c>
      <c r="O403" s="38">
        <f t="shared" si="76"/>
        <v>153</v>
      </c>
      <c r="P403" s="115">
        <f t="shared" si="83"/>
        <v>6.12</v>
      </c>
      <c r="Q403" s="115">
        <f t="shared" si="82"/>
        <v>4.8959999999999999</v>
      </c>
      <c r="R403" s="86"/>
      <c r="S403" s="86"/>
      <c r="T403" s="86"/>
      <c r="U403" s="86" t="s">
        <v>32</v>
      </c>
      <c r="V403" s="86">
        <v>40</v>
      </c>
      <c r="W403" s="208">
        <v>1</v>
      </c>
      <c r="X403" s="83">
        <v>32</v>
      </c>
      <c r="Y403" s="41"/>
    </row>
    <row r="404" spans="1:25" ht="15" customHeight="1">
      <c r="A404" s="196">
        <v>1</v>
      </c>
      <c r="B404" s="212" t="s">
        <v>230</v>
      </c>
      <c r="C404" s="211" t="s">
        <v>231</v>
      </c>
      <c r="D404" s="93" t="s">
        <v>23</v>
      </c>
      <c r="E404" s="199"/>
      <c r="F404" s="200"/>
      <c r="G404" s="200"/>
      <c r="H404" s="201"/>
      <c r="I404" s="201"/>
      <c r="J404" s="201">
        <v>213</v>
      </c>
      <c r="K404" s="38">
        <f t="shared" si="80"/>
        <v>213</v>
      </c>
      <c r="L404" s="38"/>
      <c r="M404" s="38"/>
      <c r="N404" s="38">
        <f t="shared" si="76"/>
        <v>213</v>
      </c>
      <c r="O404" s="38">
        <f t="shared" si="76"/>
        <v>213</v>
      </c>
      <c r="P404" s="116">
        <f>V404/W404*O404/1000</f>
        <v>1.704</v>
      </c>
      <c r="Q404" s="116">
        <f t="shared" si="82"/>
        <v>2.4282000000000004</v>
      </c>
      <c r="R404" s="183"/>
      <c r="S404" s="183"/>
      <c r="T404" s="183"/>
      <c r="U404" s="183"/>
      <c r="V404" s="183">
        <v>16</v>
      </c>
      <c r="W404" s="200">
        <v>2</v>
      </c>
      <c r="X404" s="135">
        <v>11.4</v>
      </c>
      <c r="Y404" s="131"/>
    </row>
    <row r="405" spans="1:25" s="84" customFormat="1" ht="15" customHeight="1">
      <c r="A405" s="204"/>
      <c r="B405" s="205"/>
      <c r="C405" s="206" t="s">
        <v>21</v>
      </c>
      <c r="D405" s="36" t="s">
        <v>23</v>
      </c>
      <c r="E405" s="207"/>
      <c r="F405" s="208"/>
      <c r="G405" s="208"/>
      <c r="H405" s="209"/>
      <c r="I405" s="209"/>
      <c r="J405" s="209">
        <v>213</v>
      </c>
      <c r="K405" s="46">
        <f t="shared" si="80"/>
        <v>213</v>
      </c>
      <c r="L405" s="46"/>
      <c r="M405" s="46"/>
      <c r="N405" s="38">
        <f t="shared" si="76"/>
        <v>213</v>
      </c>
      <c r="O405" s="38">
        <f t="shared" si="76"/>
        <v>213</v>
      </c>
      <c r="P405" s="115">
        <f t="shared" ref="P405:P417" si="84">V405/W405*O405/1000</f>
        <v>1.704</v>
      </c>
      <c r="Q405" s="115">
        <f t="shared" si="82"/>
        <v>2.4282000000000004</v>
      </c>
      <c r="R405" s="86"/>
      <c r="S405" s="86"/>
      <c r="T405" s="86"/>
      <c r="U405" s="86" t="s">
        <v>32</v>
      </c>
      <c r="V405" s="86">
        <v>16</v>
      </c>
      <c r="W405" s="208">
        <v>2</v>
      </c>
      <c r="X405" s="83">
        <v>11.4</v>
      </c>
      <c r="Y405" s="41"/>
    </row>
    <row r="406" spans="1:25" ht="15" customHeight="1">
      <c r="A406" s="196">
        <v>1</v>
      </c>
      <c r="B406" s="200" t="s">
        <v>232</v>
      </c>
      <c r="C406" s="213" t="s">
        <v>233</v>
      </c>
      <c r="D406" s="93" t="s">
        <v>23</v>
      </c>
      <c r="E406" s="200"/>
      <c r="F406" s="200"/>
      <c r="G406" s="200"/>
      <c r="H406" s="201"/>
      <c r="I406" s="201"/>
      <c r="J406" s="201">
        <v>112</v>
      </c>
      <c r="K406" s="38">
        <f t="shared" si="80"/>
        <v>112</v>
      </c>
      <c r="L406" s="38"/>
      <c r="M406" s="38"/>
      <c r="N406" s="38">
        <f t="shared" si="76"/>
        <v>112</v>
      </c>
      <c r="O406" s="38">
        <f t="shared" si="76"/>
        <v>112</v>
      </c>
      <c r="P406" s="116">
        <f t="shared" si="84"/>
        <v>7.28</v>
      </c>
      <c r="Q406" s="116">
        <f t="shared" si="82"/>
        <v>5.04</v>
      </c>
      <c r="R406" s="183"/>
      <c r="S406" s="183"/>
      <c r="T406" s="183"/>
      <c r="U406" s="183"/>
      <c r="V406" s="183">
        <v>130</v>
      </c>
      <c r="W406" s="200">
        <v>2</v>
      </c>
      <c r="X406" s="135">
        <v>45</v>
      </c>
      <c r="Y406" s="131"/>
    </row>
    <row r="407" spans="1:25" s="84" customFormat="1" ht="15" customHeight="1">
      <c r="A407" s="204"/>
      <c r="B407" s="214"/>
      <c r="C407" s="206" t="s">
        <v>21</v>
      </c>
      <c r="D407" s="36" t="s">
        <v>23</v>
      </c>
      <c r="E407" s="208"/>
      <c r="F407" s="208"/>
      <c r="G407" s="208"/>
      <c r="H407" s="209"/>
      <c r="I407" s="209"/>
      <c r="J407" s="209">
        <v>112</v>
      </c>
      <c r="K407" s="46">
        <f t="shared" si="80"/>
        <v>112</v>
      </c>
      <c r="L407" s="46"/>
      <c r="M407" s="46"/>
      <c r="N407" s="38">
        <f t="shared" si="76"/>
        <v>112</v>
      </c>
      <c r="O407" s="38">
        <f t="shared" si="76"/>
        <v>112</v>
      </c>
      <c r="P407" s="115">
        <f t="shared" si="84"/>
        <v>7.28</v>
      </c>
      <c r="Q407" s="115">
        <f t="shared" si="82"/>
        <v>5.04</v>
      </c>
      <c r="R407" s="86"/>
      <c r="S407" s="86"/>
      <c r="T407" s="86"/>
      <c r="U407" s="86"/>
      <c r="V407" s="86">
        <v>130</v>
      </c>
      <c r="W407" s="208">
        <v>2</v>
      </c>
      <c r="X407" s="83">
        <v>45</v>
      </c>
      <c r="Y407" s="41"/>
    </row>
    <row r="408" spans="1:25" ht="15" customHeight="1">
      <c r="A408" s="196">
        <v>1</v>
      </c>
      <c r="B408" s="200" t="s">
        <v>234</v>
      </c>
      <c r="C408" s="215" t="s">
        <v>235</v>
      </c>
      <c r="D408" s="93" t="s">
        <v>23</v>
      </c>
      <c r="E408" s="200"/>
      <c r="F408" s="200"/>
      <c r="G408" s="200"/>
      <c r="H408" s="201"/>
      <c r="I408" s="201"/>
      <c r="J408" s="201">
        <v>105</v>
      </c>
      <c r="K408" s="38">
        <f t="shared" si="80"/>
        <v>105</v>
      </c>
      <c r="L408" s="38"/>
      <c r="M408" s="38"/>
      <c r="N408" s="38">
        <f t="shared" si="76"/>
        <v>105</v>
      </c>
      <c r="O408" s="38">
        <f t="shared" si="76"/>
        <v>105</v>
      </c>
      <c r="P408" s="116">
        <f t="shared" si="84"/>
        <v>3.6749999999999998</v>
      </c>
      <c r="Q408" s="116">
        <f t="shared" si="82"/>
        <v>1.764</v>
      </c>
      <c r="R408" s="183"/>
      <c r="S408" s="183"/>
      <c r="T408" s="183"/>
      <c r="U408" s="183"/>
      <c r="V408" s="183">
        <v>35</v>
      </c>
      <c r="W408" s="200">
        <v>1</v>
      </c>
      <c r="X408" s="135">
        <v>16.8</v>
      </c>
      <c r="Y408" s="131"/>
    </row>
    <row r="409" spans="1:25" s="84" customFormat="1" ht="15" customHeight="1">
      <c r="A409" s="204"/>
      <c r="B409" s="214"/>
      <c r="C409" s="206" t="s">
        <v>21</v>
      </c>
      <c r="D409" s="36" t="s">
        <v>23</v>
      </c>
      <c r="E409" s="208"/>
      <c r="F409" s="208"/>
      <c r="G409" s="208"/>
      <c r="H409" s="209"/>
      <c r="I409" s="209"/>
      <c r="J409" s="209">
        <v>105</v>
      </c>
      <c r="K409" s="46">
        <f t="shared" si="80"/>
        <v>105</v>
      </c>
      <c r="L409" s="46"/>
      <c r="M409" s="46"/>
      <c r="N409" s="38">
        <f t="shared" si="76"/>
        <v>105</v>
      </c>
      <c r="O409" s="38">
        <f t="shared" si="76"/>
        <v>105</v>
      </c>
      <c r="P409" s="115">
        <f t="shared" si="84"/>
        <v>3.6749999999999998</v>
      </c>
      <c r="Q409" s="115">
        <f t="shared" si="82"/>
        <v>1.764</v>
      </c>
      <c r="R409" s="86"/>
      <c r="S409" s="86"/>
      <c r="T409" s="86"/>
      <c r="U409" s="86"/>
      <c r="V409" s="86">
        <v>35</v>
      </c>
      <c r="W409" s="208">
        <v>1</v>
      </c>
      <c r="X409" s="83">
        <v>16.8</v>
      </c>
      <c r="Y409" s="41"/>
    </row>
    <row r="410" spans="1:25" ht="15" customHeight="1">
      <c r="A410" s="196">
        <v>1</v>
      </c>
      <c r="B410" s="200" t="s">
        <v>236</v>
      </c>
      <c r="C410" s="215" t="s">
        <v>237</v>
      </c>
      <c r="D410" s="93" t="s">
        <v>23</v>
      </c>
      <c r="E410" s="200"/>
      <c r="F410" s="200"/>
      <c r="G410" s="200"/>
      <c r="H410" s="201"/>
      <c r="I410" s="201"/>
      <c r="J410" s="201">
        <v>76</v>
      </c>
      <c r="K410" s="38">
        <f t="shared" si="80"/>
        <v>76</v>
      </c>
      <c r="L410" s="38"/>
      <c r="M410" s="38"/>
      <c r="N410" s="38">
        <f t="shared" si="76"/>
        <v>76</v>
      </c>
      <c r="O410" s="38">
        <f t="shared" si="76"/>
        <v>76</v>
      </c>
      <c r="P410" s="116">
        <f t="shared" si="84"/>
        <v>1.976</v>
      </c>
      <c r="Q410" s="116">
        <f t="shared" si="82"/>
        <v>1.748</v>
      </c>
      <c r="R410" s="183"/>
      <c r="S410" s="183"/>
      <c r="T410" s="183"/>
      <c r="U410" s="183"/>
      <c r="V410" s="183">
        <v>52</v>
      </c>
      <c r="W410" s="200">
        <v>2</v>
      </c>
      <c r="X410" s="135">
        <v>23</v>
      </c>
      <c r="Y410" s="131"/>
    </row>
    <row r="411" spans="1:25" s="84" customFormat="1" ht="15" customHeight="1">
      <c r="A411" s="204"/>
      <c r="B411" s="214"/>
      <c r="C411" s="206" t="s">
        <v>21</v>
      </c>
      <c r="D411" s="36" t="s">
        <v>23</v>
      </c>
      <c r="E411" s="208"/>
      <c r="F411" s="208"/>
      <c r="G411" s="208"/>
      <c r="H411" s="209"/>
      <c r="I411" s="209"/>
      <c r="J411" s="209">
        <v>76</v>
      </c>
      <c r="K411" s="46">
        <f t="shared" si="80"/>
        <v>76</v>
      </c>
      <c r="L411" s="46"/>
      <c r="M411" s="46"/>
      <c r="N411" s="38">
        <f t="shared" si="76"/>
        <v>76</v>
      </c>
      <c r="O411" s="38">
        <f t="shared" si="76"/>
        <v>76</v>
      </c>
      <c r="P411" s="115">
        <f t="shared" si="84"/>
        <v>1.976</v>
      </c>
      <c r="Q411" s="115">
        <f t="shared" si="82"/>
        <v>1.748</v>
      </c>
      <c r="R411" s="86"/>
      <c r="S411" s="86"/>
      <c r="T411" s="86"/>
      <c r="U411" s="86"/>
      <c r="V411" s="86">
        <v>52</v>
      </c>
      <c r="W411" s="208">
        <v>2</v>
      </c>
      <c r="X411" s="83">
        <v>23</v>
      </c>
      <c r="Y411" s="41"/>
    </row>
    <row r="412" spans="1:25" ht="15" customHeight="1">
      <c r="A412" s="196">
        <v>1</v>
      </c>
      <c r="B412" s="200" t="s">
        <v>238</v>
      </c>
      <c r="C412" s="211" t="s">
        <v>239</v>
      </c>
      <c r="D412" s="93" t="s">
        <v>23</v>
      </c>
      <c r="E412" s="200">
        <v>0</v>
      </c>
      <c r="F412" s="200">
        <v>0</v>
      </c>
      <c r="G412" s="200"/>
      <c r="H412" s="201"/>
      <c r="I412" s="201"/>
      <c r="J412" s="201">
        <v>60</v>
      </c>
      <c r="K412" s="38">
        <f t="shared" si="80"/>
        <v>60</v>
      </c>
      <c r="L412" s="38"/>
      <c r="M412" s="38"/>
      <c r="N412" s="38">
        <f t="shared" si="76"/>
        <v>60</v>
      </c>
      <c r="O412" s="38">
        <f t="shared" si="76"/>
        <v>60</v>
      </c>
      <c r="P412" s="116">
        <f t="shared" si="84"/>
        <v>0.72</v>
      </c>
      <c r="Q412" s="116">
        <f t="shared" si="82"/>
        <v>0.46200000000000002</v>
      </c>
      <c r="R412" s="183"/>
      <c r="S412" s="183"/>
      <c r="T412" s="183"/>
      <c r="U412" s="183"/>
      <c r="V412" s="183">
        <v>12</v>
      </c>
      <c r="W412" s="200">
        <v>1</v>
      </c>
      <c r="X412" s="135">
        <v>7.7</v>
      </c>
      <c r="Y412" s="131"/>
    </row>
    <row r="413" spans="1:25" s="84" customFormat="1" ht="15" customHeight="1">
      <c r="A413" s="204"/>
      <c r="B413" s="214"/>
      <c r="C413" s="206" t="s">
        <v>21</v>
      </c>
      <c r="D413" s="36" t="s">
        <v>23</v>
      </c>
      <c r="E413" s="208"/>
      <c r="F413" s="208"/>
      <c r="G413" s="208"/>
      <c r="H413" s="209"/>
      <c r="I413" s="209"/>
      <c r="J413" s="209">
        <v>60</v>
      </c>
      <c r="K413" s="46">
        <f t="shared" si="80"/>
        <v>60</v>
      </c>
      <c r="L413" s="46"/>
      <c r="M413" s="46"/>
      <c r="N413" s="38">
        <f t="shared" si="76"/>
        <v>60</v>
      </c>
      <c r="O413" s="38">
        <f t="shared" si="76"/>
        <v>60</v>
      </c>
      <c r="P413" s="115">
        <f t="shared" si="84"/>
        <v>0.72</v>
      </c>
      <c r="Q413" s="115">
        <f t="shared" si="82"/>
        <v>0.46200000000000002</v>
      </c>
      <c r="R413" s="86"/>
      <c r="S413" s="86"/>
      <c r="T413" s="86"/>
      <c r="U413" s="216" t="s">
        <v>32</v>
      </c>
      <c r="V413" s="86">
        <v>12</v>
      </c>
      <c r="W413" s="208">
        <v>1</v>
      </c>
      <c r="X413" s="83">
        <v>7.7</v>
      </c>
      <c r="Y413" s="41"/>
    </row>
    <row r="414" spans="1:25" ht="15" customHeight="1">
      <c r="A414" s="196">
        <v>1</v>
      </c>
      <c r="B414" s="200" t="s">
        <v>240</v>
      </c>
      <c r="C414" s="211" t="s">
        <v>241</v>
      </c>
      <c r="D414" s="93" t="s">
        <v>23</v>
      </c>
      <c r="E414" s="200">
        <v>31</v>
      </c>
      <c r="F414" s="200">
        <v>82</v>
      </c>
      <c r="G414" s="200"/>
      <c r="H414" s="201"/>
      <c r="I414" s="201"/>
      <c r="J414" s="201">
        <v>8</v>
      </c>
      <c r="K414" s="38">
        <f t="shared" si="80"/>
        <v>8</v>
      </c>
      <c r="L414" s="38"/>
      <c r="M414" s="38"/>
      <c r="N414" s="38">
        <f t="shared" si="76"/>
        <v>8</v>
      </c>
      <c r="O414" s="38">
        <f t="shared" si="76"/>
        <v>8</v>
      </c>
      <c r="P414" s="116">
        <f t="shared" si="84"/>
        <v>0.8</v>
      </c>
      <c r="Q414" s="116">
        <f t="shared" si="82"/>
        <v>0.40799999999999997</v>
      </c>
      <c r="R414" s="183"/>
      <c r="S414" s="183"/>
      <c r="T414" s="183"/>
      <c r="U414" s="217" t="s">
        <v>32</v>
      </c>
      <c r="V414" s="183">
        <v>100</v>
      </c>
      <c r="W414" s="200">
        <v>1</v>
      </c>
      <c r="X414" s="135">
        <v>51</v>
      </c>
      <c r="Y414" s="131"/>
    </row>
    <row r="415" spans="1:25" ht="15" customHeight="1">
      <c r="A415" s="196">
        <v>2</v>
      </c>
      <c r="B415" s="200" t="s">
        <v>240</v>
      </c>
      <c r="C415" s="211" t="s">
        <v>241</v>
      </c>
      <c r="D415" s="93" t="s">
        <v>23</v>
      </c>
      <c r="E415" s="200">
        <v>20</v>
      </c>
      <c r="F415" s="200">
        <v>83</v>
      </c>
      <c r="G415" s="200"/>
      <c r="H415" s="201"/>
      <c r="I415" s="201"/>
      <c r="J415" s="201">
        <v>7</v>
      </c>
      <c r="K415" s="38">
        <f t="shared" si="80"/>
        <v>7</v>
      </c>
      <c r="L415" s="38"/>
      <c r="M415" s="38"/>
      <c r="N415" s="38">
        <f t="shared" si="76"/>
        <v>7</v>
      </c>
      <c r="O415" s="38">
        <f t="shared" si="76"/>
        <v>7</v>
      </c>
      <c r="P415" s="116">
        <f t="shared" si="84"/>
        <v>0.7</v>
      </c>
      <c r="Q415" s="116">
        <f t="shared" si="82"/>
        <v>0.35699999999999998</v>
      </c>
      <c r="R415" s="183"/>
      <c r="S415" s="183"/>
      <c r="T415" s="183"/>
      <c r="U415" s="183"/>
      <c r="V415" s="183">
        <v>100</v>
      </c>
      <c r="W415" s="200">
        <v>1</v>
      </c>
      <c r="X415" s="135">
        <v>51</v>
      </c>
      <c r="Y415" s="131"/>
    </row>
    <row r="416" spans="1:25" ht="15" customHeight="1">
      <c r="A416" s="196">
        <v>3</v>
      </c>
      <c r="B416" s="200" t="s">
        <v>240</v>
      </c>
      <c r="C416" s="211" t="s">
        <v>241</v>
      </c>
      <c r="D416" s="93" t="s">
        <v>23</v>
      </c>
      <c r="E416" s="200">
        <v>23</v>
      </c>
      <c r="F416" s="200">
        <v>83</v>
      </c>
      <c r="G416" s="200"/>
      <c r="H416" s="201"/>
      <c r="I416" s="201"/>
      <c r="J416" s="201">
        <v>10</v>
      </c>
      <c r="K416" s="38">
        <f t="shared" si="80"/>
        <v>10</v>
      </c>
      <c r="L416" s="38"/>
      <c r="M416" s="38"/>
      <c r="N416" s="38">
        <f t="shared" si="76"/>
        <v>10</v>
      </c>
      <c r="O416" s="38">
        <f t="shared" si="76"/>
        <v>10</v>
      </c>
      <c r="P416" s="116">
        <f t="shared" si="84"/>
        <v>1</v>
      </c>
      <c r="Q416" s="116">
        <f t="shared" si="82"/>
        <v>0.51</v>
      </c>
      <c r="R416" s="183"/>
      <c r="S416" s="183"/>
      <c r="T416" s="183"/>
      <c r="U416" s="183"/>
      <c r="V416" s="183">
        <v>100</v>
      </c>
      <c r="W416" s="200">
        <v>1</v>
      </c>
      <c r="X416" s="135">
        <v>51</v>
      </c>
      <c r="Y416" s="131"/>
    </row>
    <row r="417" spans="1:25" s="84" customFormat="1" ht="15" customHeight="1">
      <c r="A417" s="204"/>
      <c r="B417" s="214"/>
      <c r="C417" s="206" t="s">
        <v>21</v>
      </c>
      <c r="D417" s="36" t="s">
        <v>23</v>
      </c>
      <c r="E417" s="208"/>
      <c r="F417" s="208"/>
      <c r="G417" s="208"/>
      <c r="H417" s="209"/>
      <c r="I417" s="209"/>
      <c r="J417" s="209">
        <v>25</v>
      </c>
      <c r="K417" s="46">
        <f t="shared" si="80"/>
        <v>25</v>
      </c>
      <c r="L417" s="46"/>
      <c r="M417" s="46"/>
      <c r="N417" s="38">
        <f t="shared" si="76"/>
        <v>25</v>
      </c>
      <c r="O417" s="38">
        <f t="shared" si="76"/>
        <v>25</v>
      </c>
      <c r="P417" s="115">
        <f t="shared" si="84"/>
        <v>2.5</v>
      </c>
      <c r="Q417" s="115">
        <f t="shared" si="82"/>
        <v>1.2749999999999999</v>
      </c>
      <c r="R417" s="86"/>
      <c r="S417" s="86"/>
      <c r="T417" s="86"/>
      <c r="U417" s="86"/>
      <c r="V417" s="86">
        <v>100</v>
      </c>
      <c r="W417" s="208">
        <v>1</v>
      </c>
      <c r="X417" s="83">
        <v>51</v>
      </c>
      <c r="Y417" s="41"/>
    </row>
    <row r="418" spans="1:25" ht="15" customHeight="1">
      <c r="A418" s="196">
        <v>1</v>
      </c>
      <c r="B418" s="200" t="s">
        <v>242</v>
      </c>
      <c r="C418" s="211" t="s">
        <v>243</v>
      </c>
      <c r="D418" s="93" t="s">
        <v>23</v>
      </c>
      <c r="E418" s="200">
        <v>37</v>
      </c>
      <c r="F418" s="200">
        <v>83</v>
      </c>
      <c r="G418" s="200"/>
      <c r="H418" s="201"/>
      <c r="I418" s="201"/>
      <c r="J418" s="201">
        <v>19</v>
      </c>
      <c r="K418" s="38">
        <f>SUM(H418:J418)</f>
        <v>19</v>
      </c>
      <c r="L418" s="38"/>
      <c r="M418" s="38"/>
      <c r="N418" s="38">
        <f t="shared" si="76"/>
        <v>19</v>
      </c>
      <c r="O418" s="38">
        <f t="shared" si="76"/>
        <v>19</v>
      </c>
      <c r="P418" s="116">
        <f>V418/W418*O418/1000</f>
        <v>1.9</v>
      </c>
      <c r="Q418" s="116">
        <f>X418*O418/1000</f>
        <v>0.96899999999999997</v>
      </c>
      <c r="R418" s="183"/>
      <c r="S418" s="183"/>
      <c r="T418" s="183"/>
      <c r="U418" s="183"/>
      <c r="V418" s="183">
        <v>100</v>
      </c>
      <c r="W418" s="200">
        <v>1</v>
      </c>
      <c r="X418" s="135">
        <v>51</v>
      </c>
      <c r="Y418" s="131"/>
    </row>
    <row r="419" spans="1:25" ht="15" customHeight="1">
      <c r="A419" s="196">
        <v>2</v>
      </c>
      <c r="B419" s="200" t="s">
        <v>242</v>
      </c>
      <c r="C419" s="211" t="s">
        <v>243</v>
      </c>
      <c r="D419" s="93" t="s">
        <v>23</v>
      </c>
      <c r="E419" s="200">
        <v>7</v>
      </c>
      <c r="F419" s="200">
        <v>85</v>
      </c>
      <c r="G419" s="200"/>
      <c r="H419" s="201"/>
      <c r="I419" s="201"/>
      <c r="J419" s="201">
        <v>3</v>
      </c>
      <c r="K419" s="38">
        <f>SUM(H419:J419)</f>
        <v>3</v>
      </c>
      <c r="L419" s="38"/>
      <c r="M419" s="38"/>
      <c r="N419" s="38">
        <f t="shared" si="76"/>
        <v>3</v>
      </c>
      <c r="O419" s="38">
        <f t="shared" si="76"/>
        <v>3</v>
      </c>
      <c r="P419" s="116">
        <f>V419/W419*O419/1000</f>
        <v>0.3</v>
      </c>
      <c r="Q419" s="116">
        <f>X419*O419/1000</f>
        <v>0.153</v>
      </c>
      <c r="R419" s="183"/>
      <c r="S419" s="183"/>
      <c r="T419" s="183"/>
      <c r="U419" s="183"/>
      <c r="V419" s="183">
        <v>100</v>
      </c>
      <c r="W419" s="200">
        <v>1</v>
      </c>
      <c r="X419" s="135">
        <v>51</v>
      </c>
      <c r="Y419" s="131"/>
    </row>
    <row r="420" spans="1:25" s="84" customFormat="1" ht="15" customHeight="1">
      <c r="A420" s="204"/>
      <c r="B420" s="214"/>
      <c r="C420" s="50" t="s">
        <v>24</v>
      </c>
      <c r="D420" s="36" t="s">
        <v>23</v>
      </c>
      <c r="E420" s="208"/>
      <c r="F420" s="208"/>
      <c r="G420" s="208"/>
      <c r="H420" s="209"/>
      <c r="I420" s="209"/>
      <c r="J420" s="209">
        <f>SUM(J418:J419)</f>
        <v>22</v>
      </c>
      <c r="K420" s="46">
        <f>SUM(H420:J420)</f>
        <v>22</v>
      </c>
      <c r="L420" s="46"/>
      <c r="M420" s="46"/>
      <c r="N420" s="38">
        <f t="shared" si="76"/>
        <v>22</v>
      </c>
      <c r="O420" s="38">
        <f t="shared" si="76"/>
        <v>22</v>
      </c>
      <c r="P420" s="115">
        <f>V420/W420*O420/1000</f>
        <v>2.2000000000000002</v>
      </c>
      <c r="Q420" s="115">
        <f>X420*O420/1000</f>
        <v>1.1220000000000001</v>
      </c>
      <c r="R420" s="86"/>
      <c r="S420" s="86"/>
      <c r="T420" s="86"/>
      <c r="U420" s="86"/>
      <c r="V420" s="86">
        <v>100</v>
      </c>
      <c r="W420" s="208">
        <v>1</v>
      </c>
      <c r="X420" s="83">
        <v>51</v>
      </c>
      <c r="Y420" s="41"/>
    </row>
    <row r="421" spans="1:25" ht="15" customHeight="1">
      <c r="A421" s="196">
        <v>1</v>
      </c>
      <c r="B421" s="200" t="s">
        <v>244</v>
      </c>
      <c r="C421" s="211" t="s">
        <v>245</v>
      </c>
      <c r="D421" s="93" t="s">
        <v>23</v>
      </c>
      <c r="E421" s="200">
        <v>26</v>
      </c>
      <c r="F421" s="200">
        <v>83</v>
      </c>
      <c r="G421" s="200"/>
      <c r="H421" s="201"/>
      <c r="I421" s="201"/>
      <c r="J421" s="201">
        <v>2</v>
      </c>
      <c r="K421" s="38">
        <f t="shared" ref="K421:K422" si="85">SUM(H421:J421)</f>
        <v>2</v>
      </c>
      <c r="L421" s="38"/>
      <c r="M421" s="38"/>
      <c r="N421" s="38">
        <f t="shared" si="76"/>
        <v>2</v>
      </c>
      <c r="O421" s="38">
        <f t="shared" si="76"/>
        <v>2</v>
      </c>
      <c r="P421" s="116">
        <f t="shared" ref="P421:P422" si="86">V421/W421*O421/1000</f>
        <v>0.2</v>
      </c>
      <c r="Q421" s="116">
        <f t="shared" ref="Q421:Q422" si="87">X421*O421/1000</f>
        <v>0.10199999999999999</v>
      </c>
      <c r="R421" s="183"/>
      <c r="S421" s="183"/>
      <c r="T421" s="183"/>
      <c r="U421" s="183"/>
      <c r="V421" s="183">
        <v>100</v>
      </c>
      <c r="W421" s="200">
        <v>1</v>
      </c>
      <c r="X421" s="135">
        <v>51</v>
      </c>
      <c r="Y421" s="131"/>
    </row>
    <row r="422" spans="1:25" ht="15" customHeight="1">
      <c r="A422" s="196">
        <v>2</v>
      </c>
      <c r="B422" s="200" t="s">
        <v>244</v>
      </c>
      <c r="C422" s="211" t="s">
        <v>245</v>
      </c>
      <c r="D422" s="93" t="s">
        <v>23</v>
      </c>
      <c r="E422" s="200">
        <v>40</v>
      </c>
      <c r="F422" s="200">
        <v>83</v>
      </c>
      <c r="G422" s="200"/>
      <c r="H422" s="201"/>
      <c r="I422" s="201"/>
      <c r="J422" s="201">
        <v>10</v>
      </c>
      <c r="K422" s="38">
        <f t="shared" si="85"/>
        <v>10</v>
      </c>
      <c r="L422" s="38"/>
      <c r="M422" s="38"/>
      <c r="N422" s="38">
        <f t="shared" si="76"/>
        <v>10</v>
      </c>
      <c r="O422" s="38">
        <f t="shared" si="76"/>
        <v>10</v>
      </c>
      <c r="P422" s="116">
        <f t="shared" si="86"/>
        <v>1</v>
      </c>
      <c r="Q422" s="116">
        <f t="shared" si="87"/>
        <v>0.51</v>
      </c>
      <c r="R422" s="183"/>
      <c r="S422" s="183"/>
      <c r="T422" s="183"/>
      <c r="U422" s="218"/>
      <c r="V422" s="183">
        <v>100</v>
      </c>
      <c r="W422" s="200">
        <v>1</v>
      </c>
      <c r="X422" s="135">
        <v>51</v>
      </c>
      <c r="Y422" s="131"/>
    </row>
    <row r="423" spans="1:25" ht="15" customHeight="1">
      <c r="A423" s="128">
        <v>3</v>
      </c>
      <c r="B423" s="200" t="s">
        <v>244</v>
      </c>
      <c r="C423" s="211" t="s">
        <v>245</v>
      </c>
      <c r="D423" s="93" t="s">
        <v>23</v>
      </c>
      <c r="E423" s="128">
        <v>31</v>
      </c>
      <c r="F423" s="128">
        <v>85</v>
      </c>
      <c r="G423" s="128"/>
      <c r="H423" s="129"/>
      <c r="I423" s="129"/>
      <c r="J423" s="129">
        <v>10</v>
      </c>
      <c r="K423" s="129">
        <v>10</v>
      </c>
      <c r="L423" s="38"/>
      <c r="M423" s="38"/>
      <c r="N423" s="38">
        <f t="shared" si="76"/>
        <v>10</v>
      </c>
      <c r="O423" s="38">
        <f t="shared" si="76"/>
        <v>10</v>
      </c>
      <c r="P423" s="116">
        <f>(O423*V423/1000)/W423</f>
        <v>1</v>
      </c>
      <c r="Q423" s="116">
        <f>O423*X423/1000</f>
        <v>0.51</v>
      </c>
      <c r="R423" s="128"/>
      <c r="S423" s="128"/>
      <c r="T423" s="139"/>
      <c r="U423" s="139"/>
      <c r="V423" s="128">
        <v>100</v>
      </c>
      <c r="W423" s="128">
        <v>1</v>
      </c>
      <c r="X423" s="135">
        <v>51</v>
      </c>
      <c r="Y423" s="140"/>
    </row>
    <row r="424" spans="1:25" ht="15" customHeight="1">
      <c r="A424" s="128">
        <v>4</v>
      </c>
      <c r="B424" s="200" t="s">
        <v>244</v>
      </c>
      <c r="C424" s="211" t="s">
        <v>245</v>
      </c>
      <c r="D424" s="93" t="s">
        <v>23</v>
      </c>
      <c r="E424" s="128">
        <v>34</v>
      </c>
      <c r="F424" s="128">
        <v>86</v>
      </c>
      <c r="G424" s="128"/>
      <c r="H424" s="129"/>
      <c r="I424" s="129"/>
      <c r="J424" s="129">
        <v>14</v>
      </c>
      <c r="K424" s="129">
        <v>14</v>
      </c>
      <c r="L424" s="38"/>
      <c r="M424" s="38"/>
      <c r="N424" s="38">
        <f t="shared" si="76"/>
        <v>14</v>
      </c>
      <c r="O424" s="38">
        <f t="shared" si="76"/>
        <v>14</v>
      </c>
      <c r="P424" s="116">
        <f>(O424*V424/1000)/W424</f>
        <v>1.4</v>
      </c>
      <c r="Q424" s="116">
        <f>O424*X424/1000</f>
        <v>0.71399999999999997</v>
      </c>
      <c r="R424" s="128"/>
      <c r="S424" s="128"/>
      <c r="T424" s="139"/>
      <c r="U424" s="139"/>
      <c r="V424" s="128">
        <v>100</v>
      </c>
      <c r="W424" s="128">
        <v>1</v>
      </c>
      <c r="X424" s="135">
        <v>51</v>
      </c>
      <c r="Y424" s="140"/>
    </row>
    <row r="425" spans="1:25" ht="15" customHeight="1">
      <c r="A425" s="128">
        <v>5</v>
      </c>
      <c r="B425" s="200" t="s">
        <v>244</v>
      </c>
      <c r="C425" s="211" t="s">
        <v>245</v>
      </c>
      <c r="D425" s="93" t="s">
        <v>23</v>
      </c>
      <c r="E425" s="128">
        <v>35</v>
      </c>
      <c r="F425" s="128">
        <v>86</v>
      </c>
      <c r="G425" s="128"/>
      <c r="H425" s="129"/>
      <c r="I425" s="129"/>
      <c r="J425" s="129">
        <v>43</v>
      </c>
      <c r="K425" s="129">
        <v>43</v>
      </c>
      <c r="L425" s="38"/>
      <c r="M425" s="38"/>
      <c r="N425" s="38">
        <f t="shared" si="76"/>
        <v>43</v>
      </c>
      <c r="O425" s="38">
        <f t="shared" si="76"/>
        <v>43</v>
      </c>
      <c r="P425" s="116">
        <f>(O425*V425/1000)/W425</f>
        <v>4.3</v>
      </c>
      <c r="Q425" s="116">
        <f>O425*X425/1000</f>
        <v>2.1930000000000001</v>
      </c>
      <c r="R425" s="128"/>
      <c r="S425" s="128"/>
      <c r="T425" s="139"/>
      <c r="U425" s="139"/>
      <c r="V425" s="128">
        <v>100</v>
      </c>
      <c r="W425" s="128">
        <v>1</v>
      </c>
      <c r="X425" s="135">
        <v>51</v>
      </c>
      <c r="Y425" s="140"/>
    </row>
    <row r="426" spans="1:25" s="84" customFormat="1" ht="15" customHeight="1">
      <c r="A426" s="204"/>
      <c r="B426" s="214"/>
      <c r="C426" s="50" t="s">
        <v>24</v>
      </c>
      <c r="D426" s="36" t="s">
        <v>23</v>
      </c>
      <c r="E426" s="208"/>
      <c r="F426" s="208"/>
      <c r="G426" s="208"/>
      <c r="H426" s="209"/>
      <c r="I426" s="209"/>
      <c r="J426" s="209">
        <f>SUM(J421:J425)</f>
        <v>79</v>
      </c>
      <c r="K426" s="46">
        <f t="shared" ref="K426:K462" si="88">SUM(H426:J426)</f>
        <v>79</v>
      </c>
      <c r="L426" s="46"/>
      <c r="M426" s="46"/>
      <c r="N426" s="38">
        <f t="shared" si="76"/>
        <v>79</v>
      </c>
      <c r="O426" s="38">
        <f t="shared" si="76"/>
        <v>79</v>
      </c>
      <c r="P426" s="115">
        <f t="shared" ref="P426:P458" si="89">V426/W426*O426/1000</f>
        <v>7.9</v>
      </c>
      <c r="Q426" s="115">
        <f t="shared" ref="Q426:Q462" si="90">X426*O426/1000</f>
        <v>4.0289999999999999</v>
      </c>
      <c r="R426" s="86"/>
      <c r="S426" s="86"/>
      <c r="T426" s="86"/>
      <c r="U426" s="86"/>
      <c r="V426" s="86">
        <v>100</v>
      </c>
      <c r="W426" s="208">
        <v>1</v>
      </c>
      <c r="X426" s="83">
        <v>51</v>
      </c>
      <c r="Y426" s="41"/>
    </row>
    <row r="427" spans="1:25" ht="15" customHeight="1">
      <c r="A427" s="42">
        <v>1</v>
      </c>
      <c r="B427" s="134"/>
      <c r="C427" s="162" t="s">
        <v>246</v>
      </c>
      <c r="D427" s="93" t="s">
        <v>23</v>
      </c>
      <c r="E427" s="43"/>
      <c r="F427" s="43"/>
      <c r="G427" s="43"/>
      <c r="H427" s="38"/>
      <c r="I427" s="38"/>
      <c r="J427" s="38">
        <v>2</v>
      </c>
      <c r="K427" s="38">
        <f t="shared" si="88"/>
        <v>2</v>
      </c>
      <c r="L427" s="38"/>
      <c r="M427" s="38"/>
      <c r="N427" s="38">
        <f t="shared" si="76"/>
        <v>2</v>
      </c>
      <c r="O427" s="38">
        <f t="shared" si="76"/>
        <v>2</v>
      </c>
      <c r="P427" s="116">
        <f t="shared" si="89"/>
        <v>0.46</v>
      </c>
      <c r="Q427" s="116">
        <f t="shared" si="90"/>
        <v>0.32</v>
      </c>
      <c r="R427" s="183"/>
      <c r="S427" s="183"/>
      <c r="T427" s="183"/>
      <c r="U427" s="183"/>
      <c r="V427" s="183">
        <v>230</v>
      </c>
      <c r="W427" s="200">
        <v>1</v>
      </c>
      <c r="X427" s="135">
        <v>160</v>
      </c>
      <c r="Y427" s="131"/>
    </row>
    <row r="428" spans="1:25" s="84" customFormat="1" ht="15" customHeight="1">
      <c r="A428" s="49"/>
      <c r="B428" s="85"/>
      <c r="C428" s="50" t="s">
        <v>24</v>
      </c>
      <c r="D428" s="36" t="s">
        <v>23</v>
      </c>
      <c r="E428" s="45"/>
      <c r="F428" s="45"/>
      <c r="G428" s="45"/>
      <c r="H428" s="46"/>
      <c r="I428" s="46"/>
      <c r="J428" s="46">
        <f>SUM(J427)</f>
        <v>2</v>
      </c>
      <c r="K428" s="46">
        <f t="shared" si="88"/>
        <v>2</v>
      </c>
      <c r="L428" s="46"/>
      <c r="M428" s="46"/>
      <c r="N428" s="38">
        <f t="shared" ref="N428:O459" si="91">J428</f>
        <v>2</v>
      </c>
      <c r="O428" s="38">
        <f t="shared" si="91"/>
        <v>2</v>
      </c>
      <c r="P428" s="115">
        <f t="shared" si="89"/>
        <v>0.46</v>
      </c>
      <c r="Q428" s="115">
        <f t="shared" si="90"/>
        <v>0.32</v>
      </c>
      <c r="R428" s="86"/>
      <c r="S428" s="86"/>
      <c r="T428" s="86"/>
      <c r="U428" s="86"/>
      <c r="V428" s="86">
        <v>230</v>
      </c>
      <c r="W428" s="208">
        <v>1</v>
      </c>
      <c r="X428" s="83">
        <v>160</v>
      </c>
      <c r="Y428" s="41"/>
    </row>
    <row r="429" spans="1:25" ht="15" customHeight="1">
      <c r="A429" s="42">
        <v>1</v>
      </c>
      <c r="B429" s="134"/>
      <c r="C429" s="134" t="s">
        <v>247</v>
      </c>
      <c r="D429" s="93" t="s">
        <v>23</v>
      </c>
      <c r="E429" s="43"/>
      <c r="F429" s="43"/>
      <c r="G429" s="43"/>
      <c r="H429" s="38"/>
      <c r="I429" s="38"/>
      <c r="J429" s="38">
        <v>4</v>
      </c>
      <c r="K429" s="38">
        <f t="shared" si="88"/>
        <v>4</v>
      </c>
      <c r="L429" s="38"/>
      <c r="M429" s="38"/>
      <c r="N429" s="38">
        <f t="shared" si="91"/>
        <v>4</v>
      </c>
      <c r="O429" s="38">
        <f t="shared" si="91"/>
        <v>4</v>
      </c>
      <c r="P429" s="116">
        <f t="shared" si="89"/>
        <v>0.1052</v>
      </c>
      <c r="Q429" s="116">
        <f t="shared" si="90"/>
        <v>0.1052</v>
      </c>
      <c r="R429" s="183"/>
      <c r="S429" s="183"/>
      <c r="T429" s="183"/>
      <c r="U429" s="183"/>
      <c r="V429" s="219">
        <v>26.3</v>
      </c>
      <c r="W429" s="43">
        <v>1</v>
      </c>
      <c r="X429" s="135">
        <v>26.3</v>
      </c>
      <c r="Y429" s="131"/>
    </row>
    <row r="430" spans="1:25" s="84" customFormat="1" ht="15" customHeight="1">
      <c r="A430" s="49"/>
      <c r="B430" s="85"/>
      <c r="C430" s="50" t="s">
        <v>24</v>
      </c>
      <c r="D430" s="36" t="s">
        <v>23</v>
      </c>
      <c r="E430" s="45"/>
      <c r="F430" s="45"/>
      <c r="G430" s="45"/>
      <c r="H430" s="46"/>
      <c r="I430" s="46"/>
      <c r="J430" s="46">
        <f>SUM(J429)</f>
        <v>4</v>
      </c>
      <c r="K430" s="46">
        <f t="shared" si="88"/>
        <v>4</v>
      </c>
      <c r="L430" s="46"/>
      <c r="M430" s="46"/>
      <c r="N430" s="38">
        <f t="shared" si="91"/>
        <v>4</v>
      </c>
      <c r="O430" s="38">
        <f t="shared" si="91"/>
        <v>4</v>
      </c>
      <c r="P430" s="115">
        <f t="shared" si="89"/>
        <v>0.1052</v>
      </c>
      <c r="Q430" s="115">
        <f t="shared" si="90"/>
        <v>0.1052</v>
      </c>
      <c r="R430" s="86"/>
      <c r="S430" s="86"/>
      <c r="T430" s="86"/>
      <c r="U430" s="86"/>
      <c r="V430" s="220">
        <v>26.3</v>
      </c>
      <c r="W430" s="45">
        <v>1</v>
      </c>
      <c r="X430" s="83">
        <v>26.3</v>
      </c>
      <c r="Y430" s="41"/>
    </row>
    <row r="431" spans="1:25" ht="15" customHeight="1">
      <c r="A431" s="42">
        <v>1</v>
      </c>
      <c r="B431" s="134"/>
      <c r="C431" s="134" t="s">
        <v>248</v>
      </c>
      <c r="D431" s="93" t="s">
        <v>23</v>
      </c>
      <c r="E431" s="43"/>
      <c r="F431" s="43"/>
      <c r="G431" s="43"/>
      <c r="H431" s="38"/>
      <c r="I431" s="38"/>
      <c r="J431" s="38">
        <v>1</v>
      </c>
      <c r="K431" s="38">
        <f t="shared" si="88"/>
        <v>1</v>
      </c>
      <c r="L431" s="38"/>
      <c r="M431" s="38"/>
      <c r="N431" s="38">
        <f t="shared" si="91"/>
        <v>1</v>
      </c>
      <c r="O431" s="38">
        <f t="shared" si="91"/>
        <v>1</v>
      </c>
      <c r="P431" s="116">
        <f t="shared" si="89"/>
        <v>3.4500000000000003E-2</v>
      </c>
      <c r="Q431" s="116">
        <f t="shared" si="90"/>
        <v>3.4500000000000003E-2</v>
      </c>
      <c r="R431" s="183"/>
      <c r="S431" s="183"/>
      <c r="T431" s="183"/>
      <c r="U431" s="183"/>
      <c r="V431" s="219">
        <v>34.5</v>
      </c>
      <c r="W431" s="43">
        <v>1</v>
      </c>
      <c r="X431" s="135">
        <v>34.5</v>
      </c>
      <c r="Y431" s="131"/>
    </row>
    <row r="432" spans="1:25" s="84" customFormat="1" ht="15" customHeight="1">
      <c r="A432" s="49"/>
      <c r="B432" s="85"/>
      <c r="C432" s="50" t="s">
        <v>24</v>
      </c>
      <c r="D432" s="36" t="s">
        <v>23</v>
      </c>
      <c r="E432" s="45"/>
      <c r="F432" s="45"/>
      <c r="G432" s="45"/>
      <c r="H432" s="46"/>
      <c r="I432" s="46"/>
      <c r="J432" s="46">
        <f>SUM(J431)</f>
        <v>1</v>
      </c>
      <c r="K432" s="46">
        <f t="shared" si="88"/>
        <v>1</v>
      </c>
      <c r="L432" s="46"/>
      <c r="M432" s="46"/>
      <c r="N432" s="38">
        <f t="shared" si="91"/>
        <v>1</v>
      </c>
      <c r="O432" s="38">
        <f t="shared" si="91"/>
        <v>1</v>
      </c>
      <c r="P432" s="115">
        <f t="shared" si="89"/>
        <v>3.4500000000000003E-2</v>
      </c>
      <c r="Q432" s="115">
        <f t="shared" si="90"/>
        <v>3.4500000000000003E-2</v>
      </c>
      <c r="R432" s="86"/>
      <c r="S432" s="86"/>
      <c r="T432" s="86"/>
      <c r="U432" s="86"/>
      <c r="V432" s="220">
        <v>34.5</v>
      </c>
      <c r="W432" s="45">
        <v>1</v>
      </c>
      <c r="X432" s="83">
        <v>34.5</v>
      </c>
      <c r="Y432" s="41"/>
    </row>
    <row r="433" spans="1:25" ht="15" customHeight="1">
      <c r="A433" s="42">
        <v>1</v>
      </c>
      <c r="B433" s="134"/>
      <c r="C433" s="134" t="s">
        <v>249</v>
      </c>
      <c r="D433" s="93" t="s">
        <v>23</v>
      </c>
      <c r="E433" s="43"/>
      <c r="F433" s="43"/>
      <c r="G433" s="43"/>
      <c r="H433" s="38"/>
      <c r="I433" s="38"/>
      <c r="J433" s="38">
        <v>9</v>
      </c>
      <c r="K433" s="38">
        <f t="shared" si="88"/>
        <v>9</v>
      </c>
      <c r="L433" s="38"/>
      <c r="M433" s="38"/>
      <c r="N433" s="38">
        <f t="shared" si="91"/>
        <v>9</v>
      </c>
      <c r="O433" s="38">
        <f t="shared" si="91"/>
        <v>9</v>
      </c>
      <c r="P433" s="116">
        <f t="shared" si="89"/>
        <v>0.1089</v>
      </c>
      <c r="Q433" s="116">
        <f t="shared" si="90"/>
        <v>0.1089</v>
      </c>
      <c r="R433" s="183"/>
      <c r="S433" s="183"/>
      <c r="T433" s="183"/>
      <c r="U433" s="183"/>
      <c r="V433" s="219">
        <v>12.1</v>
      </c>
      <c r="W433" s="43">
        <v>1</v>
      </c>
      <c r="X433" s="135">
        <v>12.1</v>
      </c>
      <c r="Y433" s="131"/>
    </row>
    <row r="434" spans="1:25" s="84" customFormat="1" ht="15" customHeight="1">
      <c r="A434" s="49"/>
      <c r="B434" s="85"/>
      <c r="C434" s="50" t="s">
        <v>24</v>
      </c>
      <c r="D434" s="36" t="s">
        <v>23</v>
      </c>
      <c r="E434" s="45"/>
      <c r="F434" s="45"/>
      <c r="G434" s="45"/>
      <c r="H434" s="46"/>
      <c r="I434" s="46"/>
      <c r="J434" s="46">
        <f>SUM(J433)</f>
        <v>9</v>
      </c>
      <c r="K434" s="46">
        <f t="shared" si="88"/>
        <v>9</v>
      </c>
      <c r="L434" s="46"/>
      <c r="M434" s="46"/>
      <c r="N434" s="38">
        <f t="shared" si="91"/>
        <v>9</v>
      </c>
      <c r="O434" s="38">
        <f t="shared" si="91"/>
        <v>9</v>
      </c>
      <c r="P434" s="115">
        <f t="shared" si="89"/>
        <v>0.1089</v>
      </c>
      <c r="Q434" s="115">
        <f t="shared" si="90"/>
        <v>0.1089</v>
      </c>
      <c r="R434" s="86"/>
      <c r="S434" s="86"/>
      <c r="T434" s="86"/>
      <c r="U434" s="86"/>
      <c r="V434" s="220">
        <v>12.1</v>
      </c>
      <c r="W434" s="45">
        <v>1</v>
      </c>
      <c r="X434" s="83">
        <v>12.1</v>
      </c>
      <c r="Y434" s="41"/>
    </row>
    <row r="435" spans="1:25" ht="15" customHeight="1">
      <c r="A435" s="42">
        <v>1</v>
      </c>
      <c r="B435" s="134"/>
      <c r="C435" s="134" t="s">
        <v>250</v>
      </c>
      <c r="D435" s="93" t="s">
        <v>23</v>
      </c>
      <c r="E435" s="43"/>
      <c r="F435" s="43"/>
      <c r="G435" s="43"/>
      <c r="H435" s="38"/>
      <c r="I435" s="38"/>
      <c r="J435" s="38">
        <v>1</v>
      </c>
      <c r="K435" s="38">
        <f t="shared" si="88"/>
        <v>1</v>
      </c>
      <c r="L435" s="38"/>
      <c r="M435" s="38"/>
      <c r="N435" s="38">
        <f t="shared" si="91"/>
        <v>1</v>
      </c>
      <c r="O435" s="38">
        <f t="shared" si="91"/>
        <v>1</v>
      </c>
      <c r="P435" s="116">
        <f t="shared" si="89"/>
        <v>0.02</v>
      </c>
      <c r="Q435" s="116">
        <f t="shared" si="90"/>
        <v>0.02</v>
      </c>
      <c r="R435" s="183"/>
      <c r="S435" s="183"/>
      <c r="T435" s="183"/>
      <c r="U435" s="183"/>
      <c r="V435" s="219">
        <v>20</v>
      </c>
      <c r="W435" s="43">
        <v>1</v>
      </c>
      <c r="X435" s="135">
        <v>20</v>
      </c>
      <c r="Y435" s="131"/>
    </row>
    <row r="436" spans="1:25" s="84" customFormat="1" ht="15" customHeight="1">
      <c r="A436" s="49"/>
      <c r="B436" s="85"/>
      <c r="C436" s="50" t="s">
        <v>24</v>
      </c>
      <c r="D436" s="36" t="s">
        <v>23</v>
      </c>
      <c r="E436" s="45"/>
      <c r="F436" s="45"/>
      <c r="G436" s="45"/>
      <c r="H436" s="46"/>
      <c r="I436" s="46"/>
      <c r="J436" s="46">
        <f>SUM(J435)</f>
        <v>1</v>
      </c>
      <c r="K436" s="46">
        <f t="shared" si="88"/>
        <v>1</v>
      </c>
      <c r="L436" s="46"/>
      <c r="M436" s="46"/>
      <c r="N436" s="38">
        <f t="shared" si="91"/>
        <v>1</v>
      </c>
      <c r="O436" s="38">
        <f t="shared" si="91"/>
        <v>1</v>
      </c>
      <c r="P436" s="115">
        <f t="shared" si="89"/>
        <v>0.02</v>
      </c>
      <c r="Q436" s="115">
        <f t="shared" si="90"/>
        <v>0.02</v>
      </c>
      <c r="R436" s="86"/>
      <c r="S436" s="86"/>
      <c r="T436" s="86"/>
      <c r="U436" s="86"/>
      <c r="V436" s="220">
        <v>20</v>
      </c>
      <c r="W436" s="45">
        <v>1</v>
      </c>
      <c r="X436" s="83">
        <v>20</v>
      </c>
      <c r="Y436" s="41"/>
    </row>
    <row r="437" spans="1:25" ht="15" customHeight="1">
      <c r="A437" s="42">
        <v>1</v>
      </c>
      <c r="B437" s="134"/>
      <c r="C437" s="134" t="s">
        <v>251</v>
      </c>
      <c r="D437" s="93" t="s">
        <v>23</v>
      </c>
      <c r="E437" s="43"/>
      <c r="F437" s="43"/>
      <c r="G437" s="43"/>
      <c r="H437" s="38"/>
      <c r="I437" s="38"/>
      <c r="J437" s="38">
        <v>1</v>
      </c>
      <c r="K437" s="38">
        <f t="shared" si="88"/>
        <v>1</v>
      </c>
      <c r="L437" s="38"/>
      <c r="M437" s="38"/>
      <c r="N437" s="38">
        <f t="shared" si="91"/>
        <v>1</v>
      </c>
      <c r="O437" s="38">
        <f t="shared" si="91"/>
        <v>1</v>
      </c>
      <c r="P437" s="116">
        <f t="shared" si="89"/>
        <v>2.12E-2</v>
      </c>
      <c r="Q437" s="116">
        <f t="shared" si="90"/>
        <v>2.12E-2</v>
      </c>
      <c r="R437" s="183"/>
      <c r="S437" s="183"/>
      <c r="T437" s="183"/>
      <c r="U437" s="183"/>
      <c r="V437" s="219">
        <v>21.2</v>
      </c>
      <c r="W437" s="43">
        <v>1</v>
      </c>
      <c r="X437" s="135">
        <v>21.2</v>
      </c>
      <c r="Y437" s="131"/>
    </row>
    <row r="438" spans="1:25" s="84" customFormat="1" ht="15" customHeight="1">
      <c r="A438" s="49"/>
      <c r="B438" s="85"/>
      <c r="C438" s="50" t="s">
        <v>24</v>
      </c>
      <c r="D438" s="36" t="s">
        <v>23</v>
      </c>
      <c r="E438" s="45"/>
      <c r="F438" s="45"/>
      <c r="G438" s="45"/>
      <c r="H438" s="46"/>
      <c r="I438" s="46"/>
      <c r="J438" s="46">
        <f>SUM(J437)</f>
        <v>1</v>
      </c>
      <c r="K438" s="46">
        <f t="shared" si="88"/>
        <v>1</v>
      </c>
      <c r="L438" s="46"/>
      <c r="M438" s="46"/>
      <c r="N438" s="38">
        <f t="shared" si="91"/>
        <v>1</v>
      </c>
      <c r="O438" s="38">
        <f t="shared" si="91"/>
        <v>1</v>
      </c>
      <c r="P438" s="115">
        <f t="shared" si="89"/>
        <v>2.12E-2</v>
      </c>
      <c r="Q438" s="115">
        <f t="shared" si="90"/>
        <v>2.12E-2</v>
      </c>
      <c r="R438" s="86"/>
      <c r="S438" s="86"/>
      <c r="T438" s="86"/>
      <c r="U438" s="86"/>
      <c r="V438" s="220">
        <v>21.2</v>
      </c>
      <c r="W438" s="45">
        <v>1</v>
      </c>
      <c r="X438" s="83">
        <v>21.2</v>
      </c>
      <c r="Y438" s="41"/>
    </row>
    <row r="439" spans="1:25" ht="15" customHeight="1">
      <c r="A439" s="42">
        <v>1</v>
      </c>
      <c r="B439" s="134"/>
      <c r="C439" s="134" t="s">
        <v>252</v>
      </c>
      <c r="D439" s="93" t="s">
        <v>23</v>
      </c>
      <c r="E439" s="43"/>
      <c r="F439" s="43"/>
      <c r="G439" s="43"/>
      <c r="H439" s="38"/>
      <c r="I439" s="38"/>
      <c r="J439" s="38">
        <v>9</v>
      </c>
      <c r="K439" s="38">
        <f t="shared" si="88"/>
        <v>9</v>
      </c>
      <c r="L439" s="38"/>
      <c r="M439" s="38"/>
      <c r="N439" s="38">
        <f t="shared" si="91"/>
        <v>9</v>
      </c>
      <c r="O439" s="38">
        <f t="shared" si="91"/>
        <v>9</v>
      </c>
      <c r="P439" s="116">
        <f t="shared" si="89"/>
        <v>0.23579999999999998</v>
      </c>
      <c r="Q439" s="116">
        <f t="shared" si="90"/>
        <v>0.23579999999999998</v>
      </c>
      <c r="R439" s="183"/>
      <c r="S439" s="183"/>
      <c r="T439" s="183"/>
      <c r="U439" s="183"/>
      <c r="V439" s="219">
        <v>26.2</v>
      </c>
      <c r="W439" s="43">
        <v>1</v>
      </c>
      <c r="X439" s="135">
        <v>26.2</v>
      </c>
      <c r="Y439" s="131"/>
    </row>
    <row r="440" spans="1:25" s="84" customFormat="1" ht="15" customHeight="1">
      <c r="A440" s="49"/>
      <c r="B440" s="85"/>
      <c r="C440" s="50" t="s">
        <v>24</v>
      </c>
      <c r="D440" s="36" t="s">
        <v>23</v>
      </c>
      <c r="E440" s="45"/>
      <c r="F440" s="45"/>
      <c r="G440" s="45"/>
      <c r="H440" s="46"/>
      <c r="I440" s="46"/>
      <c r="J440" s="46">
        <f>SUM(J439)</f>
        <v>9</v>
      </c>
      <c r="K440" s="46">
        <f t="shared" si="88"/>
        <v>9</v>
      </c>
      <c r="L440" s="46"/>
      <c r="M440" s="46"/>
      <c r="N440" s="38">
        <f t="shared" si="91"/>
        <v>9</v>
      </c>
      <c r="O440" s="38">
        <f t="shared" si="91"/>
        <v>9</v>
      </c>
      <c r="P440" s="115">
        <f t="shared" si="89"/>
        <v>0.23579999999999998</v>
      </c>
      <c r="Q440" s="115">
        <f t="shared" si="90"/>
        <v>0.23579999999999998</v>
      </c>
      <c r="R440" s="86"/>
      <c r="S440" s="86"/>
      <c r="T440" s="86"/>
      <c r="U440" s="86"/>
      <c r="V440" s="220">
        <v>26.2</v>
      </c>
      <c r="W440" s="45">
        <v>1</v>
      </c>
      <c r="X440" s="83">
        <v>26.2</v>
      </c>
      <c r="Y440" s="41"/>
    </row>
    <row r="441" spans="1:25" ht="15" customHeight="1">
      <c r="A441" s="42">
        <v>1</v>
      </c>
      <c r="B441" s="134"/>
      <c r="C441" s="134" t="s">
        <v>253</v>
      </c>
      <c r="D441" s="93" t="s">
        <v>23</v>
      </c>
      <c r="E441" s="43"/>
      <c r="F441" s="43"/>
      <c r="G441" s="43"/>
      <c r="H441" s="38"/>
      <c r="I441" s="38"/>
      <c r="J441" s="38">
        <v>1</v>
      </c>
      <c r="K441" s="38">
        <f t="shared" si="88"/>
        <v>1</v>
      </c>
      <c r="L441" s="38"/>
      <c r="M441" s="38"/>
      <c r="N441" s="38">
        <f t="shared" si="91"/>
        <v>1</v>
      </c>
      <c r="O441" s="38">
        <f t="shared" si="91"/>
        <v>1</v>
      </c>
      <c r="P441" s="116">
        <f t="shared" si="89"/>
        <v>2.4500000000000001E-2</v>
      </c>
      <c r="Q441" s="116">
        <f t="shared" si="90"/>
        <v>2.4500000000000001E-2</v>
      </c>
      <c r="R441" s="183"/>
      <c r="S441" s="183"/>
      <c r="T441" s="183"/>
      <c r="U441" s="183"/>
      <c r="V441" s="219">
        <v>24.5</v>
      </c>
      <c r="W441" s="43">
        <v>1</v>
      </c>
      <c r="X441" s="135">
        <v>24.5</v>
      </c>
      <c r="Y441" s="131"/>
    </row>
    <row r="442" spans="1:25" s="84" customFormat="1" ht="15" customHeight="1">
      <c r="A442" s="49"/>
      <c r="B442" s="85"/>
      <c r="C442" s="50" t="s">
        <v>24</v>
      </c>
      <c r="D442" s="36" t="s">
        <v>23</v>
      </c>
      <c r="E442" s="45"/>
      <c r="F442" s="45"/>
      <c r="G442" s="45"/>
      <c r="H442" s="46"/>
      <c r="I442" s="46"/>
      <c r="J442" s="46">
        <f>SUM(J441)</f>
        <v>1</v>
      </c>
      <c r="K442" s="46">
        <f t="shared" si="88"/>
        <v>1</v>
      </c>
      <c r="L442" s="46"/>
      <c r="M442" s="46"/>
      <c r="N442" s="38">
        <f t="shared" si="91"/>
        <v>1</v>
      </c>
      <c r="O442" s="38">
        <f t="shared" si="91"/>
        <v>1</v>
      </c>
      <c r="P442" s="115">
        <f t="shared" si="89"/>
        <v>2.4500000000000001E-2</v>
      </c>
      <c r="Q442" s="115">
        <f t="shared" si="90"/>
        <v>2.4500000000000001E-2</v>
      </c>
      <c r="R442" s="86"/>
      <c r="S442" s="86"/>
      <c r="T442" s="86"/>
      <c r="U442" s="86"/>
      <c r="V442" s="220">
        <v>24.5</v>
      </c>
      <c r="W442" s="45">
        <v>1</v>
      </c>
      <c r="X442" s="83">
        <v>24.5</v>
      </c>
      <c r="Y442" s="41"/>
    </row>
    <row r="443" spans="1:25" ht="15" customHeight="1">
      <c r="A443" s="42">
        <v>1</v>
      </c>
      <c r="B443" s="134"/>
      <c r="C443" s="134" t="s">
        <v>254</v>
      </c>
      <c r="D443" s="93" t="s">
        <v>23</v>
      </c>
      <c r="E443" s="43"/>
      <c r="F443" s="43"/>
      <c r="G443" s="43"/>
      <c r="H443" s="38"/>
      <c r="I443" s="38"/>
      <c r="J443" s="38">
        <v>1</v>
      </c>
      <c r="K443" s="38">
        <f t="shared" si="88"/>
        <v>1</v>
      </c>
      <c r="L443" s="38"/>
      <c r="M443" s="38"/>
      <c r="N443" s="38">
        <f t="shared" si="91"/>
        <v>1</v>
      </c>
      <c r="O443" s="38">
        <f t="shared" si="91"/>
        <v>1</v>
      </c>
      <c r="P443" s="116">
        <f t="shared" si="89"/>
        <v>2.9000000000000001E-2</v>
      </c>
      <c r="Q443" s="116">
        <f t="shared" si="90"/>
        <v>2.9000000000000001E-2</v>
      </c>
      <c r="R443" s="183"/>
      <c r="S443" s="183"/>
      <c r="T443" s="183"/>
      <c r="U443" s="183"/>
      <c r="V443" s="221">
        <v>29</v>
      </c>
      <c r="W443" s="43">
        <v>1</v>
      </c>
      <c r="X443" s="135">
        <v>29</v>
      </c>
      <c r="Y443" s="131"/>
    </row>
    <row r="444" spans="1:25" s="84" customFormat="1" ht="15" customHeight="1">
      <c r="A444" s="49"/>
      <c r="B444" s="85"/>
      <c r="C444" s="50" t="s">
        <v>24</v>
      </c>
      <c r="D444" s="36" t="s">
        <v>23</v>
      </c>
      <c r="E444" s="45"/>
      <c r="F444" s="45"/>
      <c r="G444" s="45"/>
      <c r="H444" s="46"/>
      <c r="I444" s="46"/>
      <c r="J444" s="46">
        <f>SUM(J443)</f>
        <v>1</v>
      </c>
      <c r="K444" s="46">
        <f t="shared" si="88"/>
        <v>1</v>
      </c>
      <c r="L444" s="46"/>
      <c r="M444" s="46"/>
      <c r="N444" s="38">
        <f t="shared" si="91"/>
        <v>1</v>
      </c>
      <c r="O444" s="38">
        <f t="shared" si="91"/>
        <v>1</v>
      </c>
      <c r="P444" s="115">
        <f t="shared" si="89"/>
        <v>2.9000000000000001E-2</v>
      </c>
      <c r="Q444" s="115">
        <f t="shared" si="90"/>
        <v>2.9000000000000001E-2</v>
      </c>
      <c r="R444" s="86"/>
      <c r="S444" s="86"/>
      <c r="T444" s="86"/>
      <c r="U444" s="86"/>
      <c r="V444" s="222">
        <v>29</v>
      </c>
      <c r="W444" s="45">
        <v>1</v>
      </c>
      <c r="X444" s="83">
        <v>29</v>
      </c>
      <c r="Y444" s="41"/>
    </row>
    <row r="445" spans="1:25" ht="15" customHeight="1">
      <c r="A445" s="42">
        <v>1</v>
      </c>
      <c r="B445" s="134"/>
      <c r="C445" s="134" t="s">
        <v>255</v>
      </c>
      <c r="D445" s="93" t="s">
        <v>23</v>
      </c>
      <c r="E445" s="43"/>
      <c r="F445" s="43"/>
      <c r="G445" s="43"/>
      <c r="H445" s="38"/>
      <c r="I445" s="38"/>
      <c r="J445" s="38">
        <v>1</v>
      </c>
      <c r="K445" s="38">
        <f t="shared" si="88"/>
        <v>1</v>
      </c>
      <c r="L445" s="38"/>
      <c r="M445" s="38"/>
      <c r="N445" s="38">
        <f t="shared" si="91"/>
        <v>1</v>
      </c>
      <c r="O445" s="38">
        <f t="shared" si="91"/>
        <v>1</v>
      </c>
      <c r="P445" s="116">
        <f t="shared" si="89"/>
        <v>6.5000000000000002E-2</v>
      </c>
      <c r="Q445" s="116">
        <f t="shared" si="90"/>
        <v>6.5000000000000002E-2</v>
      </c>
      <c r="R445" s="183"/>
      <c r="S445" s="183"/>
      <c r="T445" s="183"/>
      <c r="U445" s="183"/>
      <c r="V445" s="221">
        <v>65</v>
      </c>
      <c r="W445" s="43">
        <v>1</v>
      </c>
      <c r="X445" s="135">
        <v>65</v>
      </c>
      <c r="Y445" s="131"/>
    </row>
    <row r="446" spans="1:25" s="84" customFormat="1" ht="15" customHeight="1">
      <c r="A446" s="49"/>
      <c r="B446" s="85"/>
      <c r="C446" s="50" t="s">
        <v>24</v>
      </c>
      <c r="D446" s="36" t="s">
        <v>23</v>
      </c>
      <c r="E446" s="45"/>
      <c r="F446" s="45"/>
      <c r="G446" s="45"/>
      <c r="H446" s="46"/>
      <c r="I446" s="46"/>
      <c r="J446" s="46">
        <f>SUM(J445)</f>
        <v>1</v>
      </c>
      <c r="K446" s="46">
        <f t="shared" si="88"/>
        <v>1</v>
      </c>
      <c r="L446" s="46"/>
      <c r="M446" s="46"/>
      <c r="N446" s="38">
        <f t="shared" si="91"/>
        <v>1</v>
      </c>
      <c r="O446" s="38">
        <f t="shared" si="91"/>
        <v>1</v>
      </c>
      <c r="P446" s="115">
        <f t="shared" si="89"/>
        <v>6.5000000000000002E-2</v>
      </c>
      <c r="Q446" s="115">
        <f t="shared" si="90"/>
        <v>6.5000000000000002E-2</v>
      </c>
      <c r="R446" s="86"/>
      <c r="S446" s="86"/>
      <c r="T446" s="86"/>
      <c r="U446" s="86"/>
      <c r="V446" s="222">
        <v>65</v>
      </c>
      <c r="W446" s="45">
        <v>1</v>
      </c>
      <c r="X446" s="83">
        <v>65</v>
      </c>
      <c r="Y446" s="41"/>
    </row>
    <row r="447" spans="1:25" ht="15" customHeight="1">
      <c r="A447" s="42">
        <v>1</v>
      </c>
      <c r="B447" s="134"/>
      <c r="C447" s="134" t="s">
        <v>256</v>
      </c>
      <c r="D447" s="93" t="s">
        <v>23</v>
      </c>
      <c r="E447" s="43"/>
      <c r="F447" s="43"/>
      <c r="G447" s="43"/>
      <c r="H447" s="38"/>
      <c r="I447" s="38"/>
      <c r="J447" s="38">
        <v>3</v>
      </c>
      <c r="K447" s="38">
        <f t="shared" si="88"/>
        <v>3</v>
      </c>
      <c r="L447" s="38"/>
      <c r="M447" s="38"/>
      <c r="N447" s="38">
        <f t="shared" si="91"/>
        <v>3</v>
      </c>
      <c r="O447" s="38">
        <f t="shared" si="91"/>
        <v>3</v>
      </c>
      <c r="P447" s="116">
        <f t="shared" si="89"/>
        <v>2.2499999999999999E-2</v>
      </c>
      <c r="Q447" s="116">
        <f t="shared" si="90"/>
        <v>2.2499999999999999E-2</v>
      </c>
      <c r="R447" s="183"/>
      <c r="S447" s="183"/>
      <c r="T447" s="183"/>
      <c r="U447" s="183"/>
      <c r="V447" s="219">
        <v>7.5</v>
      </c>
      <c r="W447" s="43">
        <v>1</v>
      </c>
      <c r="X447" s="135">
        <v>7.5</v>
      </c>
      <c r="Y447" s="131"/>
    </row>
    <row r="448" spans="1:25" s="84" customFormat="1" ht="15" customHeight="1">
      <c r="A448" s="49"/>
      <c r="B448" s="85"/>
      <c r="C448" s="50" t="s">
        <v>24</v>
      </c>
      <c r="D448" s="36" t="s">
        <v>23</v>
      </c>
      <c r="E448" s="45"/>
      <c r="F448" s="45"/>
      <c r="G448" s="45"/>
      <c r="H448" s="46"/>
      <c r="I448" s="46"/>
      <c r="J448" s="46">
        <f>SUM(J447)</f>
        <v>3</v>
      </c>
      <c r="K448" s="46">
        <f t="shared" si="88"/>
        <v>3</v>
      </c>
      <c r="L448" s="46"/>
      <c r="M448" s="46"/>
      <c r="N448" s="38">
        <f t="shared" si="91"/>
        <v>3</v>
      </c>
      <c r="O448" s="38">
        <f t="shared" si="91"/>
        <v>3</v>
      </c>
      <c r="P448" s="115">
        <f t="shared" si="89"/>
        <v>2.2499999999999999E-2</v>
      </c>
      <c r="Q448" s="115">
        <f t="shared" si="90"/>
        <v>2.2499999999999999E-2</v>
      </c>
      <c r="R448" s="86"/>
      <c r="S448" s="86"/>
      <c r="T448" s="86"/>
      <c r="U448" s="86"/>
      <c r="V448" s="220">
        <v>7.5</v>
      </c>
      <c r="W448" s="45">
        <v>1</v>
      </c>
      <c r="X448" s="83">
        <v>7.5</v>
      </c>
      <c r="Y448" s="41"/>
    </row>
    <row r="449" spans="1:25" ht="15" customHeight="1">
      <c r="A449" s="42">
        <v>1</v>
      </c>
      <c r="B449" s="134"/>
      <c r="C449" s="134" t="s">
        <v>257</v>
      </c>
      <c r="D449" s="93" t="s">
        <v>23</v>
      </c>
      <c r="E449" s="43"/>
      <c r="F449" s="43"/>
      <c r="G449" s="43"/>
      <c r="H449" s="38"/>
      <c r="I449" s="38"/>
      <c r="J449" s="38">
        <v>1</v>
      </c>
      <c r="K449" s="38">
        <f t="shared" si="88"/>
        <v>1</v>
      </c>
      <c r="L449" s="38"/>
      <c r="M449" s="38"/>
      <c r="N449" s="38">
        <f t="shared" si="91"/>
        <v>1</v>
      </c>
      <c r="O449" s="38">
        <f t="shared" si="91"/>
        <v>1</v>
      </c>
      <c r="P449" s="116">
        <f t="shared" si="89"/>
        <v>3.5200000000000002E-2</v>
      </c>
      <c r="Q449" s="116">
        <f t="shared" si="90"/>
        <v>3.5200000000000002E-2</v>
      </c>
      <c r="R449" s="183"/>
      <c r="S449" s="183"/>
      <c r="T449" s="183"/>
      <c r="U449" s="183"/>
      <c r="V449" s="219">
        <v>35.200000000000003</v>
      </c>
      <c r="W449" s="43">
        <v>1</v>
      </c>
      <c r="X449" s="135">
        <v>35.200000000000003</v>
      </c>
      <c r="Y449" s="131"/>
    </row>
    <row r="450" spans="1:25" s="84" customFormat="1" ht="15" customHeight="1">
      <c r="A450" s="49"/>
      <c r="B450" s="85"/>
      <c r="C450" s="50" t="s">
        <v>24</v>
      </c>
      <c r="D450" s="36" t="s">
        <v>23</v>
      </c>
      <c r="E450" s="45"/>
      <c r="F450" s="45"/>
      <c r="G450" s="45"/>
      <c r="H450" s="46"/>
      <c r="I450" s="46"/>
      <c r="J450" s="46">
        <f>SUM(J449)</f>
        <v>1</v>
      </c>
      <c r="K450" s="46">
        <f t="shared" si="88"/>
        <v>1</v>
      </c>
      <c r="L450" s="46"/>
      <c r="M450" s="46"/>
      <c r="N450" s="38">
        <f t="shared" si="91"/>
        <v>1</v>
      </c>
      <c r="O450" s="38">
        <f t="shared" si="91"/>
        <v>1</v>
      </c>
      <c r="P450" s="115">
        <f t="shared" si="89"/>
        <v>3.5200000000000002E-2</v>
      </c>
      <c r="Q450" s="115">
        <f t="shared" si="90"/>
        <v>3.5200000000000002E-2</v>
      </c>
      <c r="R450" s="86"/>
      <c r="S450" s="86"/>
      <c r="T450" s="86"/>
      <c r="U450" s="86"/>
      <c r="V450" s="220">
        <v>35.200000000000003</v>
      </c>
      <c r="W450" s="45">
        <v>1</v>
      </c>
      <c r="X450" s="83">
        <v>35.200000000000003</v>
      </c>
      <c r="Y450" s="41"/>
    </row>
    <row r="451" spans="1:25" ht="15" customHeight="1">
      <c r="A451" s="42">
        <v>1</v>
      </c>
      <c r="B451" s="134"/>
      <c r="C451" s="134" t="s">
        <v>258</v>
      </c>
      <c r="D451" s="93" t="s">
        <v>23</v>
      </c>
      <c r="E451" s="43"/>
      <c r="F451" s="43"/>
      <c r="G451" s="43"/>
      <c r="H451" s="38"/>
      <c r="I451" s="38"/>
      <c r="J451" s="38">
        <v>1</v>
      </c>
      <c r="K451" s="38">
        <f t="shared" si="88"/>
        <v>1</v>
      </c>
      <c r="L451" s="38"/>
      <c r="M451" s="38"/>
      <c r="N451" s="38">
        <f t="shared" si="91"/>
        <v>1</v>
      </c>
      <c r="O451" s="38">
        <f t="shared" si="91"/>
        <v>1</v>
      </c>
      <c r="P451" s="116">
        <f t="shared" si="89"/>
        <v>1.47E-2</v>
      </c>
      <c r="Q451" s="116">
        <f t="shared" si="90"/>
        <v>1.47E-2</v>
      </c>
      <c r="R451" s="183"/>
      <c r="S451" s="183"/>
      <c r="T451" s="183"/>
      <c r="U451" s="183"/>
      <c r="V451" s="219">
        <v>14.7</v>
      </c>
      <c r="W451" s="43">
        <v>1</v>
      </c>
      <c r="X451" s="135">
        <v>14.7</v>
      </c>
      <c r="Y451" s="131"/>
    </row>
    <row r="452" spans="1:25" s="84" customFormat="1" ht="15" customHeight="1">
      <c r="A452" s="49"/>
      <c r="B452" s="85"/>
      <c r="C452" s="50" t="s">
        <v>24</v>
      </c>
      <c r="D452" s="36" t="s">
        <v>23</v>
      </c>
      <c r="E452" s="45"/>
      <c r="F452" s="45"/>
      <c r="G452" s="45"/>
      <c r="H452" s="46"/>
      <c r="I452" s="46"/>
      <c r="J452" s="46">
        <f>SUM(J451)</f>
        <v>1</v>
      </c>
      <c r="K452" s="46">
        <f t="shared" si="88"/>
        <v>1</v>
      </c>
      <c r="L452" s="46"/>
      <c r="M452" s="46"/>
      <c r="N452" s="38">
        <f t="shared" si="91"/>
        <v>1</v>
      </c>
      <c r="O452" s="38">
        <f t="shared" si="91"/>
        <v>1</v>
      </c>
      <c r="P452" s="115">
        <f t="shared" si="89"/>
        <v>1.47E-2</v>
      </c>
      <c r="Q452" s="115">
        <f t="shared" si="90"/>
        <v>1.47E-2</v>
      </c>
      <c r="R452" s="86"/>
      <c r="S452" s="86"/>
      <c r="T452" s="86"/>
      <c r="U452" s="86"/>
      <c r="V452" s="220">
        <v>14.7</v>
      </c>
      <c r="W452" s="45">
        <v>1</v>
      </c>
      <c r="X452" s="83">
        <v>14.7</v>
      </c>
      <c r="Y452" s="41"/>
    </row>
    <row r="453" spans="1:25" ht="15" customHeight="1">
      <c r="A453" s="42">
        <v>1</v>
      </c>
      <c r="B453" s="134"/>
      <c r="C453" s="134" t="s">
        <v>259</v>
      </c>
      <c r="D453" s="93" t="s">
        <v>23</v>
      </c>
      <c r="E453" s="43"/>
      <c r="F453" s="43"/>
      <c r="G453" s="43"/>
      <c r="H453" s="38"/>
      <c r="I453" s="38"/>
      <c r="J453" s="38">
        <v>1</v>
      </c>
      <c r="K453" s="38">
        <f t="shared" si="88"/>
        <v>1</v>
      </c>
      <c r="L453" s="38"/>
      <c r="M453" s="38"/>
      <c r="N453" s="38">
        <f t="shared" si="91"/>
        <v>1</v>
      </c>
      <c r="O453" s="38">
        <f t="shared" si="91"/>
        <v>1</v>
      </c>
      <c r="P453" s="116">
        <f t="shared" si="89"/>
        <v>1.72E-2</v>
      </c>
      <c r="Q453" s="116">
        <f t="shared" si="90"/>
        <v>1.72E-2</v>
      </c>
      <c r="R453" s="183"/>
      <c r="S453" s="183"/>
      <c r="T453" s="183"/>
      <c r="U453" s="183"/>
      <c r="V453" s="219">
        <v>17.2</v>
      </c>
      <c r="W453" s="43">
        <v>1</v>
      </c>
      <c r="X453" s="135">
        <v>17.2</v>
      </c>
      <c r="Y453" s="131"/>
    </row>
    <row r="454" spans="1:25" s="84" customFormat="1" ht="15" customHeight="1">
      <c r="A454" s="49"/>
      <c r="B454" s="85"/>
      <c r="C454" s="50" t="s">
        <v>24</v>
      </c>
      <c r="D454" s="36" t="s">
        <v>23</v>
      </c>
      <c r="E454" s="45"/>
      <c r="F454" s="45"/>
      <c r="G454" s="45"/>
      <c r="H454" s="46"/>
      <c r="I454" s="46"/>
      <c r="J454" s="46">
        <f>SUM(J453)</f>
        <v>1</v>
      </c>
      <c r="K454" s="46">
        <f t="shared" si="88"/>
        <v>1</v>
      </c>
      <c r="L454" s="46"/>
      <c r="M454" s="46"/>
      <c r="N454" s="38">
        <f t="shared" si="91"/>
        <v>1</v>
      </c>
      <c r="O454" s="38">
        <f t="shared" si="91"/>
        <v>1</v>
      </c>
      <c r="P454" s="115">
        <f t="shared" si="89"/>
        <v>1.72E-2</v>
      </c>
      <c r="Q454" s="115">
        <f t="shared" si="90"/>
        <v>1.72E-2</v>
      </c>
      <c r="R454" s="86"/>
      <c r="S454" s="86"/>
      <c r="T454" s="86"/>
      <c r="U454" s="86"/>
      <c r="V454" s="220">
        <v>17.2</v>
      </c>
      <c r="W454" s="45">
        <v>1</v>
      </c>
      <c r="X454" s="83">
        <v>17.2</v>
      </c>
      <c r="Y454" s="41"/>
    </row>
    <row r="455" spans="1:25" ht="15" customHeight="1">
      <c r="A455" s="196">
        <v>1</v>
      </c>
      <c r="B455" s="211"/>
      <c r="C455" s="213" t="s">
        <v>260</v>
      </c>
      <c r="D455" s="93" t="s">
        <v>23</v>
      </c>
      <c r="E455" s="45"/>
      <c r="F455" s="45"/>
      <c r="G455" s="45"/>
      <c r="H455" s="46"/>
      <c r="I455" s="46"/>
      <c r="J455" s="201">
        <v>207</v>
      </c>
      <c r="K455" s="38">
        <f t="shared" si="88"/>
        <v>207</v>
      </c>
      <c r="L455" s="38"/>
      <c r="M455" s="38"/>
      <c r="N455" s="38">
        <f t="shared" si="91"/>
        <v>207</v>
      </c>
      <c r="O455" s="38">
        <f t="shared" si="91"/>
        <v>207</v>
      </c>
      <c r="P455" s="116">
        <f t="shared" si="89"/>
        <v>0.27945000000000003</v>
      </c>
      <c r="Q455" s="116">
        <f t="shared" si="90"/>
        <v>0.10349999999999999</v>
      </c>
      <c r="R455" s="86"/>
      <c r="S455" s="86"/>
      <c r="T455" s="86"/>
      <c r="U455" s="86"/>
      <c r="V455" s="221">
        <v>27</v>
      </c>
      <c r="W455" s="200">
        <v>20</v>
      </c>
      <c r="X455" s="223">
        <v>0.5</v>
      </c>
      <c r="Y455" s="41"/>
    </row>
    <row r="456" spans="1:25" s="84" customFormat="1" ht="15" customHeight="1">
      <c r="A456" s="204"/>
      <c r="B456" s="214"/>
      <c r="C456" s="206" t="s">
        <v>21</v>
      </c>
      <c r="D456" s="36" t="s">
        <v>23</v>
      </c>
      <c r="E456" s="45"/>
      <c r="F456" s="45"/>
      <c r="G456" s="45"/>
      <c r="H456" s="46"/>
      <c r="I456" s="46"/>
      <c r="J456" s="209">
        <v>207</v>
      </c>
      <c r="K456" s="46">
        <f t="shared" si="88"/>
        <v>207</v>
      </c>
      <c r="L456" s="46"/>
      <c r="M456" s="46"/>
      <c r="N456" s="38">
        <f t="shared" si="91"/>
        <v>207</v>
      </c>
      <c r="O456" s="38">
        <f t="shared" si="91"/>
        <v>207</v>
      </c>
      <c r="P456" s="115">
        <f t="shared" si="89"/>
        <v>0.27945000000000003</v>
      </c>
      <c r="Q456" s="115">
        <f t="shared" si="90"/>
        <v>0.10349999999999999</v>
      </c>
      <c r="R456" s="86"/>
      <c r="S456" s="86"/>
      <c r="T456" s="86"/>
      <c r="U456" s="86"/>
      <c r="V456" s="222">
        <v>27</v>
      </c>
      <c r="W456" s="208">
        <v>20</v>
      </c>
      <c r="X456" s="224">
        <v>0.5</v>
      </c>
      <c r="Y456" s="41"/>
    </row>
    <row r="457" spans="1:25" ht="15" customHeight="1">
      <c r="A457" s="196">
        <v>1</v>
      </c>
      <c r="B457" s="214"/>
      <c r="C457" s="215" t="s">
        <v>261</v>
      </c>
      <c r="D457" s="93" t="s">
        <v>23</v>
      </c>
      <c r="E457" s="45"/>
      <c r="F457" s="45"/>
      <c r="G457" s="45"/>
      <c r="H457" s="46"/>
      <c r="I457" s="46"/>
      <c r="J457" s="201">
        <v>127</v>
      </c>
      <c r="K457" s="38">
        <f t="shared" si="88"/>
        <v>127</v>
      </c>
      <c r="L457" s="38"/>
      <c r="M457" s="38"/>
      <c r="N457" s="38">
        <f t="shared" si="91"/>
        <v>127</v>
      </c>
      <c r="O457" s="38">
        <f t="shared" si="91"/>
        <v>127</v>
      </c>
      <c r="P457" s="116">
        <f t="shared" si="89"/>
        <v>2.032</v>
      </c>
      <c r="Q457" s="116">
        <f t="shared" si="90"/>
        <v>1.4097</v>
      </c>
      <c r="R457" s="86"/>
      <c r="S457" s="86"/>
      <c r="T457" s="86"/>
      <c r="U457" s="86"/>
      <c r="V457" s="221">
        <v>32</v>
      </c>
      <c r="W457" s="200">
        <v>2</v>
      </c>
      <c r="X457" s="223">
        <v>11.1</v>
      </c>
      <c r="Y457" s="41"/>
    </row>
    <row r="458" spans="1:25" s="84" customFormat="1" ht="15" customHeight="1">
      <c r="A458" s="204"/>
      <c r="B458" s="214"/>
      <c r="C458" s="206" t="s">
        <v>21</v>
      </c>
      <c r="D458" s="36" t="s">
        <v>23</v>
      </c>
      <c r="E458" s="45"/>
      <c r="F458" s="45"/>
      <c r="G458" s="45"/>
      <c r="H458" s="46"/>
      <c r="I458" s="46"/>
      <c r="J458" s="209">
        <v>127</v>
      </c>
      <c r="K458" s="46">
        <f t="shared" si="88"/>
        <v>127</v>
      </c>
      <c r="L458" s="46"/>
      <c r="M458" s="46"/>
      <c r="N458" s="38">
        <f t="shared" si="91"/>
        <v>127</v>
      </c>
      <c r="O458" s="38">
        <f t="shared" si="91"/>
        <v>127</v>
      </c>
      <c r="P458" s="115">
        <f t="shared" si="89"/>
        <v>2.032</v>
      </c>
      <c r="Q458" s="115">
        <f t="shared" si="90"/>
        <v>1.4097</v>
      </c>
      <c r="R458" s="86"/>
      <c r="S458" s="86"/>
      <c r="T458" s="86"/>
      <c r="U458" s="86"/>
      <c r="V458" s="222">
        <v>32</v>
      </c>
      <c r="W458" s="208">
        <v>2</v>
      </c>
      <c r="X458" s="224">
        <v>11.1</v>
      </c>
      <c r="Y458" s="41"/>
    </row>
    <row r="459" spans="1:25" ht="15" customHeight="1">
      <c r="A459" s="196">
        <v>1</v>
      </c>
      <c r="B459" s="214"/>
      <c r="C459" s="215" t="s">
        <v>262</v>
      </c>
      <c r="D459" s="93" t="s">
        <v>23</v>
      </c>
      <c r="E459" s="45"/>
      <c r="F459" s="45"/>
      <c r="G459" s="45"/>
      <c r="H459" s="46"/>
      <c r="I459" s="46"/>
      <c r="J459" s="201">
        <v>61</v>
      </c>
      <c r="K459" s="38">
        <f t="shared" si="88"/>
        <v>61</v>
      </c>
      <c r="L459" s="38"/>
      <c r="M459" s="38"/>
      <c r="N459" s="38">
        <f t="shared" si="91"/>
        <v>61</v>
      </c>
      <c r="O459" s="38">
        <f t="shared" si="91"/>
        <v>61</v>
      </c>
      <c r="P459" s="116">
        <f>V459/W459*O459/1000</f>
        <v>0.22875000000000001</v>
      </c>
      <c r="Q459" s="116">
        <f t="shared" si="90"/>
        <v>0.183</v>
      </c>
      <c r="R459" s="86"/>
      <c r="S459" s="86"/>
      <c r="T459" s="86"/>
      <c r="U459" s="86"/>
      <c r="V459" s="221">
        <v>15</v>
      </c>
      <c r="W459" s="200">
        <v>4</v>
      </c>
      <c r="X459" s="223">
        <v>3</v>
      </c>
      <c r="Y459" s="41"/>
    </row>
    <row r="460" spans="1:25" s="84" customFormat="1" ht="15" customHeight="1">
      <c r="A460" s="204"/>
      <c r="B460" s="214"/>
      <c r="C460" s="206" t="s">
        <v>21</v>
      </c>
      <c r="D460" s="36" t="s">
        <v>23</v>
      </c>
      <c r="E460" s="45"/>
      <c r="F460" s="45"/>
      <c r="G460" s="45"/>
      <c r="H460" s="46"/>
      <c r="I460" s="46"/>
      <c r="J460" s="209">
        <v>61</v>
      </c>
      <c r="K460" s="46">
        <f t="shared" si="88"/>
        <v>61</v>
      </c>
      <c r="L460" s="46"/>
      <c r="M460" s="46"/>
      <c r="N460" s="38">
        <f t="shared" ref="N460:O491" si="92">J460</f>
        <v>61</v>
      </c>
      <c r="O460" s="38">
        <f t="shared" si="92"/>
        <v>61</v>
      </c>
      <c r="P460" s="115">
        <f>V460/W460*O460/1000</f>
        <v>0.22875000000000001</v>
      </c>
      <c r="Q460" s="115">
        <f t="shared" si="90"/>
        <v>0.183</v>
      </c>
      <c r="R460" s="86"/>
      <c r="S460" s="86"/>
      <c r="T460" s="86"/>
      <c r="U460" s="86"/>
      <c r="V460" s="222">
        <v>15</v>
      </c>
      <c r="W460" s="208">
        <v>4</v>
      </c>
      <c r="X460" s="224">
        <v>3</v>
      </c>
      <c r="Y460" s="41"/>
    </row>
    <row r="461" spans="1:25" ht="15" customHeight="1">
      <c r="A461" s="196">
        <v>1</v>
      </c>
      <c r="B461" s="214"/>
      <c r="C461" s="215" t="s">
        <v>263</v>
      </c>
      <c r="D461" s="93" t="s">
        <v>23</v>
      </c>
      <c r="E461" s="45"/>
      <c r="F461" s="45"/>
      <c r="G461" s="45"/>
      <c r="H461" s="46"/>
      <c r="I461" s="46"/>
      <c r="J461" s="201">
        <v>248</v>
      </c>
      <c r="K461" s="38">
        <f t="shared" si="88"/>
        <v>248</v>
      </c>
      <c r="L461" s="38"/>
      <c r="M461" s="38"/>
      <c r="N461" s="38">
        <f t="shared" si="92"/>
        <v>248</v>
      </c>
      <c r="O461" s="38">
        <f t="shared" si="92"/>
        <v>248</v>
      </c>
      <c r="P461" s="116">
        <f>V461/W461*O461/1000</f>
        <v>0.40300000000000002</v>
      </c>
      <c r="Q461" s="116">
        <f t="shared" si="90"/>
        <v>0.124</v>
      </c>
      <c r="R461" s="86"/>
      <c r="S461" s="86"/>
      <c r="T461" s="86"/>
      <c r="U461" s="86"/>
      <c r="V461" s="221">
        <v>26</v>
      </c>
      <c r="W461" s="200">
        <v>16</v>
      </c>
      <c r="X461" s="223">
        <v>0.5</v>
      </c>
      <c r="Y461" s="41"/>
    </row>
    <row r="462" spans="1:25" s="84" customFormat="1" ht="15" customHeight="1">
      <c r="A462" s="204"/>
      <c r="B462" s="214"/>
      <c r="C462" s="206" t="s">
        <v>21</v>
      </c>
      <c r="D462" s="36" t="s">
        <v>23</v>
      </c>
      <c r="E462" s="45"/>
      <c r="F462" s="45"/>
      <c r="G462" s="45"/>
      <c r="H462" s="46"/>
      <c r="I462" s="46"/>
      <c r="J462" s="209">
        <v>248</v>
      </c>
      <c r="K462" s="46">
        <f t="shared" si="88"/>
        <v>248</v>
      </c>
      <c r="L462" s="46"/>
      <c r="M462" s="46"/>
      <c r="N462" s="38">
        <f t="shared" si="92"/>
        <v>248</v>
      </c>
      <c r="O462" s="38">
        <f t="shared" si="92"/>
        <v>248</v>
      </c>
      <c r="P462" s="115">
        <f>V462/W462*O462/1000</f>
        <v>0.40300000000000002</v>
      </c>
      <c r="Q462" s="115">
        <f t="shared" si="90"/>
        <v>0.124</v>
      </c>
      <c r="R462" s="86"/>
      <c r="S462" s="86"/>
      <c r="T462" s="86"/>
      <c r="U462" s="86"/>
      <c r="V462" s="222">
        <v>26</v>
      </c>
      <c r="W462" s="208">
        <v>16</v>
      </c>
      <c r="X462" s="224">
        <v>0.5</v>
      </c>
      <c r="Y462" s="41"/>
    </row>
    <row r="463" spans="1:25" ht="15" customHeight="1">
      <c r="A463" s="99">
        <v>1</v>
      </c>
      <c r="B463" s="161" t="s">
        <v>264</v>
      </c>
      <c r="C463" s="225" t="s">
        <v>265</v>
      </c>
      <c r="D463" s="93" t="s">
        <v>23</v>
      </c>
      <c r="E463" s="99">
        <v>25</v>
      </c>
      <c r="F463" s="226">
        <v>82</v>
      </c>
      <c r="G463" s="99"/>
      <c r="H463" s="129"/>
      <c r="I463" s="129"/>
      <c r="J463" s="227">
        <v>1</v>
      </c>
      <c r="K463" s="227">
        <v>1</v>
      </c>
      <c r="L463" s="38"/>
      <c r="M463" s="38"/>
      <c r="N463" s="38">
        <f t="shared" si="92"/>
        <v>1</v>
      </c>
      <c r="O463" s="38">
        <f t="shared" si="92"/>
        <v>1</v>
      </c>
      <c r="P463" s="116">
        <f t="shared" ref="P463:P468" si="93">(O463*V463/1000)/W463</f>
        <v>0.06</v>
      </c>
      <c r="Q463" s="116">
        <f t="shared" ref="Q463:Q468" si="94">O463*X463/1000</f>
        <v>3.2000000000000001E-2</v>
      </c>
      <c r="R463" s="128"/>
      <c r="S463" s="128"/>
      <c r="T463" s="139"/>
      <c r="U463" s="139"/>
      <c r="V463" s="128">
        <v>60</v>
      </c>
      <c r="W463" s="128">
        <v>1</v>
      </c>
      <c r="X463" s="135">
        <v>32</v>
      </c>
      <c r="Y463" s="140"/>
    </row>
    <row r="464" spans="1:25" ht="15" customHeight="1">
      <c r="A464" s="99">
        <v>2</v>
      </c>
      <c r="B464" s="161" t="s">
        <v>264</v>
      </c>
      <c r="C464" s="225" t="s">
        <v>265</v>
      </c>
      <c r="D464" s="93" t="s">
        <v>23</v>
      </c>
      <c r="E464" s="99">
        <v>25</v>
      </c>
      <c r="F464" s="226">
        <v>83</v>
      </c>
      <c r="G464" s="99"/>
      <c r="H464" s="129"/>
      <c r="I464" s="129"/>
      <c r="J464" s="227">
        <v>4</v>
      </c>
      <c r="K464" s="227">
        <v>4</v>
      </c>
      <c r="L464" s="38"/>
      <c r="M464" s="38"/>
      <c r="N464" s="38">
        <f t="shared" si="92"/>
        <v>4</v>
      </c>
      <c r="O464" s="38">
        <f t="shared" si="92"/>
        <v>4</v>
      </c>
      <c r="P464" s="116">
        <f t="shared" si="93"/>
        <v>0.24</v>
      </c>
      <c r="Q464" s="116">
        <f t="shared" si="94"/>
        <v>0.128</v>
      </c>
      <c r="R464" s="128"/>
      <c r="S464" s="128"/>
      <c r="T464" s="139"/>
      <c r="U464" s="139"/>
      <c r="V464" s="128">
        <v>60</v>
      </c>
      <c r="W464" s="128">
        <v>1</v>
      </c>
      <c r="X464" s="135">
        <v>32</v>
      </c>
      <c r="Y464" s="140"/>
    </row>
    <row r="465" spans="1:25" ht="15" customHeight="1">
      <c r="A465" s="99">
        <v>3</v>
      </c>
      <c r="B465" s="161" t="s">
        <v>264</v>
      </c>
      <c r="C465" s="225" t="s">
        <v>265</v>
      </c>
      <c r="D465" s="93" t="s">
        <v>23</v>
      </c>
      <c r="E465" s="99">
        <v>25</v>
      </c>
      <c r="F465" s="226">
        <v>84</v>
      </c>
      <c r="G465" s="99"/>
      <c r="H465" s="129"/>
      <c r="I465" s="129"/>
      <c r="J465" s="227">
        <v>2</v>
      </c>
      <c r="K465" s="227">
        <v>2</v>
      </c>
      <c r="L465" s="38"/>
      <c r="M465" s="38"/>
      <c r="N465" s="38">
        <f t="shared" si="92"/>
        <v>2</v>
      </c>
      <c r="O465" s="38">
        <f t="shared" si="92"/>
        <v>2</v>
      </c>
      <c r="P465" s="116">
        <f t="shared" si="93"/>
        <v>0.12</v>
      </c>
      <c r="Q465" s="116">
        <f t="shared" si="94"/>
        <v>6.4000000000000001E-2</v>
      </c>
      <c r="R465" s="128"/>
      <c r="S465" s="128"/>
      <c r="T465" s="139"/>
      <c r="U465" s="139"/>
      <c r="V465" s="128">
        <v>60</v>
      </c>
      <c r="W465" s="128">
        <v>1</v>
      </c>
      <c r="X465" s="135">
        <v>32</v>
      </c>
      <c r="Y465" s="140"/>
    </row>
    <row r="466" spans="1:25" ht="15" customHeight="1">
      <c r="A466" s="99">
        <v>4</v>
      </c>
      <c r="B466" s="161" t="s">
        <v>264</v>
      </c>
      <c r="C466" s="225" t="s">
        <v>265</v>
      </c>
      <c r="D466" s="93" t="s">
        <v>23</v>
      </c>
      <c r="E466" s="99">
        <v>25</v>
      </c>
      <c r="F466" s="226">
        <v>85</v>
      </c>
      <c r="G466" s="99"/>
      <c r="H466" s="129"/>
      <c r="I466" s="129"/>
      <c r="J466" s="227">
        <v>1</v>
      </c>
      <c r="K466" s="227">
        <v>1</v>
      </c>
      <c r="L466" s="38"/>
      <c r="M466" s="38"/>
      <c r="N466" s="38">
        <f t="shared" si="92"/>
        <v>1</v>
      </c>
      <c r="O466" s="38">
        <f t="shared" si="92"/>
        <v>1</v>
      </c>
      <c r="P466" s="116">
        <f t="shared" si="93"/>
        <v>0.06</v>
      </c>
      <c r="Q466" s="116">
        <f t="shared" si="94"/>
        <v>3.2000000000000001E-2</v>
      </c>
      <c r="R466" s="128"/>
      <c r="S466" s="128"/>
      <c r="T466" s="139"/>
      <c r="U466" s="139"/>
      <c r="V466" s="128">
        <v>60</v>
      </c>
      <c r="W466" s="128">
        <v>1</v>
      </c>
      <c r="X466" s="135">
        <v>32</v>
      </c>
      <c r="Y466" s="140"/>
    </row>
    <row r="467" spans="1:25" ht="15" customHeight="1">
      <c r="A467" s="99">
        <v>5</v>
      </c>
      <c r="B467" s="161" t="s">
        <v>264</v>
      </c>
      <c r="C467" s="225" t="s">
        <v>265</v>
      </c>
      <c r="D467" s="93" t="s">
        <v>23</v>
      </c>
      <c r="E467" s="128">
        <v>25</v>
      </c>
      <c r="F467" s="128">
        <v>86</v>
      </c>
      <c r="G467" s="128"/>
      <c r="H467" s="129"/>
      <c r="I467" s="129"/>
      <c r="J467" s="129">
        <v>27</v>
      </c>
      <c r="K467" s="129">
        <v>27</v>
      </c>
      <c r="L467" s="38"/>
      <c r="M467" s="38"/>
      <c r="N467" s="38">
        <f t="shared" si="92"/>
        <v>27</v>
      </c>
      <c r="O467" s="38">
        <f t="shared" si="92"/>
        <v>27</v>
      </c>
      <c r="P467" s="116">
        <f t="shared" si="93"/>
        <v>1.62</v>
      </c>
      <c r="Q467" s="116">
        <f t="shared" si="94"/>
        <v>0.86399999999999999</v>
      </c>
      <c r="R467" s="128"/>
      <c r="S467" s="128"/>
      <c r="T467" s="139"/>
      <c r="U467" s="139"/>
      <c r="V467" s="128">
        <v>60</v>
      </c>
      <c r="W467" s="128">
        <v>1</v>
      </c>
      <c r="X467" s="135">
        <v>32</v>
      </c>
      <c r="Y467" s="140"/>
    </row>
    <row r="468" spans="1:25" ht="15" customHeight="1">
      <c r="A468" s="99">
        <v>6</v>
      </c>
      <c r="B468" s="161" t="s">
        <v>264</v>
      </c>
      <c r="C468" s="225" t="s">
        <v>265</v>
      </c>
      <c r="D468" s="93" t="s">
        <v>23</v>
      </c>
      <c r="E468" s="128">
        <v>25</v>
      </c>
      <c r="F468" s="128">
        <v>90</v>
      </c>
      <c r="G468" s="128"/>
      <c r="H468" s="129"/>
      <c r="I468" s="129"/>
      <c r="J468" s="129">
        <v>7</v>
      </c>
      <c r="K468" s="129">
        <v>7</v>
      </c>
      <c r="L468" s="38"/>
      <c r="M468" s="38"/>
      <c r="N468" s="38">
        <f t="shared" si="92"/>
        <v>7</v>
      </c>
      <c r="O468" s="38">
        <f t="shared" si="92"/>
        <v>7</v>
      </c>
      <c r="P468" s="116">
        <f t="shared" si="93"/>
        <v>0.42</v>
      </c>
      <c r="Q468" s="116">
        <f t="shared" si="94"/>
        <v>0.224</v>
      </c>
      <c r="R468" s="128"/>
      <c r="S468" s="128"/>
      <c r="T468" s="139"/>
      <c r="U468" s="139"/>
      <c r="V468" s="128">
        <v>60</v>
      </c>
      <c r="W468" s="128">
        <v>1</v>
      </c>
      <c r="X468" s="135">
        <v>32</v>
      </c>
      <c r="Y468" s="140"/>
    </row>
    <row r="469" spans="1:25" ht="15" customHeight="1">
      <c r="A469" s="99">
        <v>7</v>
      </c>
      <c r="B469" s="161" t="s">
        <v>264</v>
      </c>
      <c r="C469" s="225" t="s">
        <v>265</v>
      </c>
      <c r="D469" s="93" t="s">
        <v>23</v>
      </c>
      <c r="E469" s="128">
        <v>0</v>
      </c>
      <c r="F469" s="128">
        <v>0</v>
      </c>
      <c r="G469" s="128"/>
      <c r="H469" s="129"/>
      <c r="I469" s="129"/>
      <c r="J469" s="129">
        <v>1</v>
      </c>
      <c r="K469" s="129">
        <f>SUM(H469:J469)</f>
        <v>1</v>
      </c>
      <c r="L469" s="38"/>
      <c r="M469" s="38"/>
      <c r="N469" s="38">
        <f t="shared" si="92"/>
        <v>1</v>
      </c>
      <c r="O469" s="38">
        <f t="shared" si="92"/>
        <v>1</v>
      </c>
      <c r="P469" s="116">
        <f>(O469*V469/1000)/W469</f>
        <v>0.06</v>
      </c>
      <c r="Q469" s="116">
        <f>O469*X469/1000</f>
        <v>3.2000000000000001E-2</v>
      </c>
      <c r="R469" s="128"/>
      <c r="S469" s="128"/>
      <c r="T469" s="139"/>
      <c r="U469" s="139"/>
      <c r="V469" s="128">
        <v>60</v>
      </c>
      <c r="W469" s="128">
        <v>1</v>
      </c>
      <c r="X469" s="135">
        <v>32</v>
      </c>
      <c r="Y469" s="140"/>
    </row>
    <row r="470" spans="1:25" ht="15" customHeight="1">
      <c r="A470" s="99">
        <v>8</v>
      </c>
      <c r="B470" s="161" t="s">
        <v>264</v>
      </c>
      <c r="C470" s="225" t="s">
        <v>266</v>
      </c>
      <c r="D470" s="93" t="s">
        <v>23</v>
      </c>
      <c r="E470" s="128">
        <v>0</v>
      </c>
      <c r="F470" s="128">
        <v>0</v>
      </c>
      <c r="G470" s="128"/>
      <c r="H470" s="129"/>
      <c r="I470" s="129"/>
      <c r="J470" s="129">
        <v>1</v>
      </c>
      <c r="K470" s="129">
        <f>SUM(H470:J470)</f>
        <v>1</v>
      </c>
      <c r="L470" s="38"/>
      <c r="M470" s="38"/>
      <c r="N470" s="38">
        <f t="shared" si="92"/>
        <v>1</v>
      </c>
      <c r="O470" s="38">
        <f t="shared" si="92"/>
        <v>1</v>
      </c>
      <c r="P470" s="116">
        <f>(O470*V470/1000)/W470</f>
        <v>0.06</v>
      </c>
      <c r="Q470" s="116">
        <f>O470*X470/1000</f>
        <v>3.2000000000000001E-2</v>
      </c>
      <c r="R470" s="128"/>
      <c r="S470" s="128"/>
      <c r="T470" s="139"/>
      <c r="U470" s="139"/>
      <c r="V470" s="128">
        <v>60</v>
      </c>
      <c r="W470" s="128">
        <v>1</v>
      </c>
      <c r="X470" s="135">
        <v>32</v>
      </c>
      <c r="Y470" s="140"/>
    </row>
    <row r="471" spans="1:25" s="84" customFormat="1" ht="15" customHeight="1">
      <c r="A471" s="75"/>
      <c r="B471" s="136"/>
      <c r="C471" s="82" t="s">
        <v>24</v>
      </c>
      <c r="D471" s="36" t="s">
        <v>23</v>
      </c>
      <c r="E471" s="75"/>
      <c r="F471" s="75"/>
      <c r="G471" s="75"/>
      <c r="H471" s="87"/>
      <c r="I471" s="87"/>
      <c r="J471" s="87">
        <f>SUM(J463:J470)</f>
        <v>44</v>
      </c>
      <c r="K471" s="87">
        <f>SUM(K463:K470)</f>
        <v>44</v>
      </c>
      <c r="L471" s="46"/>
      <c r="M471" s="46"/>
      <c r="N471" s="38">
        <f t="shared" si="92"/>
        <v>44</v>
      </c>
      <c r="O471" s="38">
        <f t="shared" si="92"/>
        <v>44</v>
      </c>
      <c r="P471" s="115">
        <f t="shared" ref="P471:P472" si="95">(O471*V471/1000)/W471</f>
        <v>2.64</v>
      </c>
      <c r="Q471" s="115">
        <f t="shared" ref="Q471:Q472" si="96">O471*X471/1000</f>
        <v>1.4079999999999999</v>
      </c>
      <c r="R471" s="75"/>
      <c r="S471" s="75"/>
      <c r="T471" s="82"/>
      <c r="U471" s="82"/>
      <c r="V471" s="75">
        <v>60</v>
      </c>
      <c r="W471" s="75">
        <v>1</v>
      </c>
      <c r="X471" s="83">
        <v>32</v>
      </c>
      <c r="Y471" s="136"/>
    </row>
    <row r="472" spans="1:25" ht="15" customHeight="1">
      <c r="A472" s="128">
        <v>1</v>
      </c>
      <c r="B472" s="128" t="s">
        <v>267</v>
      </c>
      <c r="C472" s="225" t="s">
        <v>268</v>
      </c>
      <c r="D472" s="93" t="s">
        <v>23</v>
      </c>
      <c r="E472" s="128">
        <v>25</v>
      </c>
      <c r="F472" s="128">
        <v>85</v>
      </c>
      <c r="G472" s="128"/>
      <c r="H472" s="129"/>
      <c r="I472" s="129"/>
      <c r="J472" s="129">
        <v>3</v>
      </c>
      <c r="K472" s="129">
        <v>3</v>
      </c>
      <c r="L472" s="38"/>
      <c r="M472" s="38"/>
      <c r="N472" s="38">
        <f t="shared" si="92"/>
        <v>3</v>
      </c>
      <c r="O472" s="38">
        <f t="shared" si="92"/>
        <v>3</v>
      </c>
      <c r="P472" s="116">
        <f t="shared" si="95"/>
        <v>0.23400000000000001</v>
      </c>
      <c r="Q472" s="116">
        <f t="shared" si="96"/>
        <v>0.13800000000000001</v>
      </c>
      <c r="R472" s="128"/>
      <c r="S472" s="128"/>
      <c r="T472" s="139"/>
      <c r="U472" s="139"/>
      <c r="V472" s="128">
        <v>78</v>
      </c>
      <c r="W472" s="128">
        <v>1</v>
      </c>
      <c r="X472" s="135">
        <v>46</v>
      </c>
      <c r="Y472" s="140"/>
    </row>
    <row r="473" spans="1:25" ht="15" customHeight="1">
      <c r="A473" s="128">
        <v>2</v>
      </c>
      <c r="B473" s="128" t="s">
        <v>267</v>
      </c>
      <c r="C473" s="225" t="s">
        <v>268</v>
      </c>
      <c r="D473" s="93" t="s">
        <v>23</v>
      </c>
      <c r="E473" s="128">
        <v>0</v>
      </c>
      <c r="F473" s="128">
        <v>0</v>
      </c>
      <c r="G473" s="128"/>
      <c r="H473" s="129"/>
      <c r="I473" s="129"/>
      <c r="J473" s="129">
        <v>3</v>
      </c>
      <c r="K473" s="129">
        <f>SUM(H473:J473)</f>
        <v>3</v>
      </c>
      <c r="L473" s="38"/>
      <c r="M473" s="38"/>
      <c r="N473" s="38">
        <f t="shared" si="92"/>
        <v>3</v>
      </c>
      <c r="O473" s="38">
        <f t="shared" si="92"/>
        <v>3</v>
      </c>
      <c r="P473" s="116">
        <f>(O473*V473/1000)/W473</f>
        <v>0.23400000000000001</v>
      </c>
      <c r="Q473" s="116">
        <f>O473*X473/1000</f>
        <v>0.13800000000000001</v>
      </c>
      <c r="R473" s="128"/>
      <c r="S473" s="128"/>
      <c r="T473" s="139"/>
      <c r="U473" s="139"/>
      <c r="V473" s="128">
        <v>78</v>
      </c>
      <c r="W473" s="128">
        <v>1</v>
      </c>
      <c r="X473" s="135">
        <v>46</v>
      </c>
      <c r="Y473" s="140"/>
    </row>
    <row r="474" spans="1:25" s="84" customFormat="1" ht="15" customHeight="1">
      <c r="A474" s="75"/>
      <c r="B474" s="136"/>
      <c r="C474" s="82" t="s">
        <v>24</v>
      </c>
      <c r="D474" s="36" t="s">
        <v>23</v>
      </c>
      <c r="E474" s="75"/>
      <c r="F474" s="75"/>
      <c r="G474" s="75"/>
      <c r="H474" s="87"/>
      <c r="I474" s="87"/>
      <c r="J474" s="87">
        <f>SUM(J472:J473)</f>
        <v>6</v>
      </c>
      <c r="K474" s="87">
        <f>SUM(K472:K473)</f>
        <v>6</v>
      </c>
      <c r="L474" s="46"/>
      <c r="M474" s="46"/>
      <c r="N474" s="38">
        <f t="shared" si="92"/>
        <v>6</v>
      </c>
      <c r="O474" s="38">
        <f t="shared" si="92"/>
        <v>6</v>
      </c>
      <c r="P474" s="115">
        <f t="shared" ref="P474" si="97">(O474*V474/1000)/W474</f>
        <v>0.46800000000000003</v>
      </c>
      <c r="Q474" s="115">
        <f t="shared" ref="Q474" si="98">O474*X474/1000</f>
        <v>0.27600000000000002</v>
      </c>
      <c r="R474" s="75"/>
      <c r="S474" s="75"/>
      <c r="T474" s="82"/>
      <c r="U474" s="82"/>
      <c r="V474" s="75">
        <v>78</v>
      </c>
      <c r="W474" s="75">
        <v>1</v>
      </c>
      <c r="X474" s="83">
        <v>46</v>
      </c>
      <c r="Y474" s="136"/>
    </row>
    <row r="475" spans="1:25" ht="15" customHeight="1">
      <c r="A475" s="99">
        <v>1</v>
      </c>
      <c r="B475" s="171"/>
      <c r="C475" s="225" t="s">
        <v>269</v>
      </c>
      <c r="D475" s="128" t="s">
        <v>23</v>
      </c>
      <c r="E475" s="128">
        <v>0</v>
      </c>
      <c r="F475" s="161">
        <v>0</v>
      </c>
      <c r="G475" s="75"/>
      <c r="H475" s="87"/>
      <c r="I475" s="87"/>
      <c r="J475" s="129">
        <v>11</v>
      </c>
      <c r="K475" s="129">
        <f t="shared" ref="K475:K480" si="99">SUM(H475:J475)</f>
        <v>11</v>
      </c>
      <c r="L475" s="38"/>
      <c r="M475" s="38"/>
      <c r="N475" s="38">
        <f t="shared" si="92"/>
        <v>11</v>
      </c>
      <c r="O475" s="38">
        <f t="shared" si="92"/>
        <v>11</v>
      </c>
      <c r="P475" s="228">
        <f t="shared" ref="P475:P508" si="100">V475/W475*O475/1000</f>
        <v>0.495</v>
      </c>
      <c r="Q475" s="228">
        <f t="shared" ref="Q475:Q508" si="101">X475*O475/1000</f>
        <v>0.495</v>
      </c>
      <c r="R475" s="165"/>
      <c r="S475" s="229"/>
      <c r="T475" s="229"/>
      <c r="U475" s="229"/>
      <c r="V475" s="165">
        <v>45</v>
      </c>
      <c r="W475" s="165">
        <v>1</v>
      </c>
      <c r="X475" s="165">
        <v>45</v>
      </c>
      <c r="Y475" s="41"/>
    </row>
    <row r="476" spans="1:25" s="84" customFormat="1" ht="15" customHeight="1">
      <c r="A476" s="185"/>
      <c r="B476" s="171"/>
      <c r="C476" s="230" t="s">
        <v>24</v>
      </c>
      <c r="D476" s="75" t="s">
        <v>23</v>
      </c>
      <c r="E476" s="75"/>
      <c r="F476" s="231"/>
      <c r="G476" s="75"/>
      <c r="H476" s="87"/>
      <c r="I476" s="87"/>
      <c r="J476" s="87">
        <f>SUM(J475:J475)</f>
        <v>11</v>
      </c>
      <c r="K476" s="87">
        <f t="shared" si="99"/>
        <v>11</v>
      </c>
      <c r="L476" s="46"/>
      <c r="M476" s="46"/>
      <c r="N476" s="38">
        <f t="shared" si="92"/>
        <v>11</v>
      </c>
      <c r="O476" s="38">
        <f t="shared" si="92"/>
        <v>11</v>
      </c>
      <c r="P476" s="232">
        <f t="shared" si="100"/>
        <v>0.495</v>
      </c>
      <c r="Q476" s="232">
        <f t="shared" si="101"/>
        <v>0.495</v>
      </c>
      <c r="R476" s="169"/>
      <c r="S476" s="233"/>
      <c r="T476" s="233"/>
      <c r="U476" s="233"/>
      <c r="V476" s="169">
        <v>45</v>
      </c>
      <c r="W476" s="169">
        <v>1</v>
      </c>
      <c r="X476" s="169">
        <v>45</v>
      </c>
      <c r="Y476" s="41"/>
    </row>
    <row r="477" spans="1:25" ht="15" customHeight="1">
      <c r="A477" s="99">
        <v>1</v>
      </c>
      <c r="B477" s="171"/>
      <c r="C477" s="225" t="s">
        <v>270</v>
      </c>
      <c r="D477" s="128" t="s">
        <v>23</v>
      </c>
      <c r="E477" s="128">
        <v>0</v>
      </c>
      <c r="F477" s="161">
        <v>0</v>
      </c>
      <c r="G477" s="75"/>
      <c r="H477" s="87"/>
      <c r="I477" s="87"/>
      <c r="J477" s="129">
        <v>11</v>
      </c>
      <c r="K477" s="129">
        <f t="shared" si="99"/>
        <v>11</v>
      </c>
      <c r="L477" s="38"/>
      <c r="M477" s="38"/>
      <c r="N477" s="38">
        <f t="shared" si="92"/>
        <v>11</v>
      </c>
      <c r="O477" s="38">
        <f t="shared" si="92"/>
        <v>11</v>
      </c>
      <c r="P477" s="228">
        <f t="shared" si="100"/>
        <v>5.4999999999999997E-3</v>
      </c>
      <c r="Q477" s="228">
        <f t="shared" si="101"/>
        <v>5.4999999999999997E-3</v>
      </c>
      <c r="R477" s="165"/>
      <c r="S477" s="229"/>
      <c r="T477" s="229"/>
      <c r="U477" s="229"/>
      <c r="V477" s="165">
        <v>0.5</v>
      </c>
      <c r="W477" s="165">
        <v>1</v>
      </c>
      <c r="X477" s="165">
        <v>0.5</v>
      </c>
      <c r="Y477" s="41"/>
    </row>
    <row r="478" spans="1:25" s="84" customFormat="1" ht="15" customHeight="1">
      <c r="A478" s="185"/>
      <c r="B478" s="171"/>
      <c r="C478" s="230" t="s">
        <v>21</v>
      </c>
      <c r="D478" s="75" t="s">
        <v>23</v>
      </c>
      <c r="E478" s="75"/>
      <c r="F478" s="231"/>
      <c r="G478" s="75"/>
      <c r="H478" s="87"/>
      <c r="I478" s="87"/>
      <c r="J478" s="87">
        <f>SUM(J477)</f>
        <v>11</v>
      </c>
      <c r="K478" s="87">
        <f t="shared" si="99"/>
        <v>11</v>
      </c>
      <c r="L478" s="46"/>
      <c r="M478" s="46"/>
      <c r="N478" s="38">
        <f t="shared" si="92"/>
        <v>11</v>
      </c>
      <c r="O478" s="38">
        <f t="shared" si="92"/>
        <v>11</v>
      </c>
      <c r="P478" s="232">
        <f t="shared" si="100"/>
        <v>5.4999999999999997E-3</v>
      </c>
      <c r="Q478" s="232">
        <f t="shared" si="101"/>
        <v>5.4999999999999997E-3</v>
      </c>
      <c r="R478" s="169"/>
      <c r="S478" s="233"/>
      <c r="T478" s="233"/>
      <c r="U478" s="233"/>
      <c r="V478" s="169">
        <v>0.5</v>
      </c>
      <c r="W478" s="169">
        <v>1</v>
      </c>
      <c r="X478" s="169">
        <v>0.5</v>
      </c>
      <c r="Y478" s="41"/>
    </row>
    <row r="479" spans="1:25" ht="15" customHeight="1">
      <c r="A479" s="99">
        <v>1</v>
      </c>
      <c r="B479" s="171"/>
      <c r="C479" s="225" t="s">
        <v>271</v>
      </c>
      <c r="D479" s="128" t="s">
        <v>23</v>
      </c>
      <c r="E479" s="128">
        <v>0</v>
      </c>
      <c r="F479" s="161">
        <v>0</v>
      </c>
      <c r="G479" s="75"/>
      <c r="H479" s="87"/>
      <c r="I479" s="87"/>
      <c r="J479" s="129">
        <v>5</v>
      </c>
      <c r="K479" s="129">
        <f t="shared" si="99"/>
        <v>5</v>
      </c>
      <c r="L479" s="38"/>
      <c r="M479" s="38"/>
      <c r="N479" s="38">
        <f t="shared" si="92"/>
        <v>5</v>
      </c>
      <c r="O479" s="38">
        <f t="shared" si="92"/>
        <v>5</v>
      </c>
      <c r="P479" s="228">
        <f t="shared" si="100"/>
        <v>0.35</v>
      </c>
      <c r="Q479" s="228">
        <f t="shared" si="101"/>
        <v>0.35</v>
      </c>
      <c r="R479" s="165"/>
      <c r="S479" s="229"/>
      <c r="T479" s="229"/>
      <c r="U479" s="229"/>
      <c r="V479" s="165">
        <v>70</v>
      </c>
      <c r="W479" s="165">
        <v>1</v>
      </c>
      <c r="X479" s="165">
        <v>70</v>
      </c>
      <c r="Y479" s="41"/>
    </row>
    <row r="480" spans="1:25" s="84" customFormat="1" ht="15" customHeight="1">
      <c r="A480" s="185"/>
      <c r="B480" s="171"/>
      <c r="C480" s="82" t="s">
        <v>21</v>
      </c>
      <c r="D480" s="75" t="s">
        <v>23</v>
      </c>
      <c r="E480" s="75"/>
      <c r="F480" s="231"/>
      <c r="G480" s="75"/>
      <c r="H480" s="87"/>
      <c r="I480" s="87"/>
      <c r="J480" s="87">
        <f>SUM(J479)</f>
        <v>5</v>
      </c>
      <c r="K480" s="87">
        <f t="shared" si="99"/>
        <v>5</v>
      </c>
      <c r="L480" s="46"/>
      <c r="M480" s="46"/>
      <c r="N480" s="38">
        <f t="shared" si="92"/>
        <v>5</v>
      </c>
      <c r="O480" s="38">
        <f t="shared" si="92"/>
        <v>5</v>
      </c>
      <c r="P480" s="232">
        <f t="shared" si="100"/>
        <v>0.35</v>
      </c>
      <c r="Q480" s="232">
        <f t="shared" si="101"/>
        <v>0.35</v>
      </c>
      <c r="R480" s="169"/>
      <c r="S480" s="233"/>
      <c r="T480" s="233"/>
      <c r="U480" s="233"/>
      <c r="V480" s="169">
        <v>70</v>
      </c>
      <c r="W480" s="169">
        <v>1</v>
      </c>
      <c r="X480" s="169">
        <v>70</v>
      </c>
      <c r="Y480" s="41"/>
    </row>
    <row r="481" spans="1:25" ht="15" customHeight="1">
      <c r="A481" s="234">
        <v>1</v>
      </c>
      <c r="B481" s="166"/>
      <c r="C481" s="235" t="s">
        <v>272</v>
      </c>
      <c r="D481" s="143" t="s">
        <v>23</v>
      </c>
      <c r="E481" s="165">
        <v>0</v>
      </c>
      <c r="F481" s="166">
        <v>0</v>
      </c>
      <c r="G481" s="169"/>
      <c r="H481" s="168"/>
      <c r="I481" s="167"/>
      <c r="J481" s="167">
        <v>4</v>
      </c>
      <c r="K481" s="167">
        <v>4</v>
      </c>
      <c r="L481" s="38"/>
      <c r="M481" s="38"/>
      <c r="N481" s="38">
        <f t="shared" si="92"/>
        <v>4</v>
      </c>
      <c r="O481" s="38">
        <f t="shared" si="92"/>
        <v>4</v>
      </c>
      <c r="P481" s="228">
        <f t="shared" si="100"/>
        <v>0.4</v>
      </c>
      <c r="Q481" s="228">
        <f t="shared" si="101"/>
        <v>0.4</v>
      </c>
      <c r="R481" s="165"/>
      <c r="S481" s="229"/>
      <c r="T481" s="229"/>
      <c r="U481" s="229"/>
      <c r="V481" s="165">
        <v>100</v>
      </c>
      <c r="W481" s="165">
        <v>1</v>
      </c>
      <c r="X481" s="165">
        <v>100</v>
      </c>
      <c r="Y481" s="131"/>
    </row>
    <row r="482" spans="1:25" s="84" customFormat="1" ht="15" customHeight="1">
      <c r="A482" s="236"/>
      <c r="B482" s="174"/>
      <c r="C482" s="172" t="s">
        <v>24</v>
      </c>
      <c r="D482" s="173" t="s">
        <v>23</v>
      </c>
      <c r="E482" s="169"/>
      <c r="F482" s="174"/>
      <c r="G482" s="169"/>
      <c r="H482" s="175"/>
      <c r="I482" s="176"/>
      <c r="J482" s="176">
        <v>4</v>
      </c>
      <c r="K482" s="176">
        <v>4</v>
      </c>
      <c r="L482" s="46"/>
      <c r="M482" s="46"/>
      <c r="N482" s="38">
        <f t="shared" si="92"/>
        <v>4</v>
      </c>
      <c r="O482" s="38">
        <f t="shared" si="92"/>
        <v>4</v>
      </c>
      <c r="P482" s="232">
        <f t="shared" si="100"/>
        <v>0.4</v>
      </c>
      <c r="Q482" s="232">
        <f t="shared" si="101"/>
        <v>0.4</v>
      </c>
      <c r="R482" s="169"/>
      <c r="S482" s="233"/>
      <c r="T482" s="233"/>
      <c r="U482" s="233"/>
      <c r="V482" s="169">
        <v>100</v>
      </c>
      <c r="W482" s="169">
        <v>1</v>
      </c>
      <c r="X482" s="169">
        <v>100</v>
      </c>
      <c r="Y482" s="41"/>
    </row>
    <row r="483" spans="1:25" ht="15" customHeight="1">
      <c r="A483" s="234">
        <v>1</v>
      </c>
      <c r="B483" s="166"/>
      <c r="C483" s="235" t="s">
        <v>273</v>
      </c>
      <c r="D483" s="143" t="s">
        <v>23</v>
      </c>
      <c r="E483" s="165">
        <v>0</v>
      </c>
      <c r="F483" s="166">
        <v>0</v>
      </c>
      <c r="G483" s="169"/>
      <c r="H483" s="168"/>
      <c r="I483" s="167"/>
      <c r="J483" s="167">
        <v>12</v>
      </c>
      <c r="K483" s="167">
        <v>12</v>
      </c>
      <c r="L483" s="38"/>
      <c r="M483" s="38"/>
      <c r="N483" s="38">
        <f t="shared" si="92"/>
        <v>12</v>
      </c>
      <c r="O483" s="38">
        <f t="shared" si="92"/>
        <v>12</v>
      </c>
      <c r="P483" s="228">
        <f t="shared" si="100"/>
        <v>9.6000000000000002E-2</v>
      </c>
      <c r="Q483" s="228">
        <f t="shared" si="101"/>
        <v>9.6000000000000002E-2</v>
      </c>
      <c r="R483" s="165"/>
      <c r="S483" s="229"/>
      <c r="T483" s="229"/>
      <c r="U483" s="229"/>
      <c r="V483" s="165">
        <v>8</v>
      </c>
      <c r="W483" s="165">
        <v>1</v>
      </c>
      <c r="X483" s="165">
        <v>8</v>
      </c>
      <c r="Y483" s="131"/>
    </row>
    <row r="484" spans="1:25" s="84" customFormat="1" ht="15" customHeight="1">
      <c r="A484" s="236"/>
      <c r="B484" s="174"/>
      <c r="C484" s="172" t="s">
        <v>24</v>
      </c>
      <c r="D484" s="173" t="s">
        <v>23</v>
      </c>
      <c r="E484" s="169"/>
      <c r="F484" s="174"/>
      <c r="G484" s="169"/>
      <c r="H484" s="175"/>
      <c r="I484" s="176"/>
      <c r="J484" s="176">
        <v>12</v>
      </c>
      <c r="K484" s="176">
        <v>12</v>
      </c>
      <c r="L484" s="46"/>
      <c r="M484" s="46"/>
      <c r="N484" s="38">
        <f t="shared" si="92"/>
        <v>12</v>
      </c>
      <c r="O484" s="38">
        <f t="shared" si="92"/>
        <v>12</v>
      </c>
      <c r="P484" s="232">
        <f t="shared" si="100"/>
        <v>9.6000000000000002E-2</v>
      </c>
      <c r="Q484" s="232">
        <f t="shared" si="101"/>
        <v>9.6000000000000002E-2</v>
      </c>
      <c r="R484" s="169"/>
      <c r="S484" s="233"/>
      <c r="T484" s="233"/>
      <c r="U484" s="233"/>
      <c r="V484" s="169">
        <v>8</v>
      </c>
      <c r="W484" s="169">
        <v>1</v>
      </c>
      <c r="X484" s="169">
        <v>8</v>
      </c>
      <c r="Y484" s="41"/>
    </row>
    <row r="485" spans="1:25" ht="15" customHeight="1">
      <c r="A485" s="234">
        <v>1</v>
      </c>
      <c r="B485" s="166"/>
      <c r="C485" s="235" t="s">
        <v>274</v>
      </c>
      <c r="D485" s="143" t="s">
        <v>23</v>
      </c>
      <c r="E485" s="165">
        <v>0</v>
      </c>
      <c r="F485" s="166">
        <v>0</v>
      </c>
      <c r="G485" s="169"/>
      <c r="H485" s="168"/>
      <c r="I485" s="167"/>
      <c r="J485" s="167">
        <v>2</v>
      </c>
      <c r="K485" s="167">
        <v>2</v>
      </c>
      <c r="L485" s="38"/>
      <c r="M485" s="38"/>
      <c r="N485" s="38">
        <f t="shared" si="92"/>
        <v>2</v>
      </c>
      <c r="O485" s="38">
        <f t="shared" si="92"/>
        <v>2</v>
      </c>
      <c r="P485" s="228">
        <f t="shared" si="100"/>
        <v>1.6E-2</v>
      </c>
      <c r="Q485" s="228">
        <f t="shared" si="101"/>
        <v>1.6E-2</v>
      </c>
      <c r="R485" s="165"/>
      <c r="S485" s="229"/>
      <c r="T485" s="229"/>
      <c r="U485" s="229"/>
      <c r="V485" s="165">
        <v>8</v>
      </c>
      <c r="W485" s="165">
        <v>1</v>
      </c>
      <c r="X485" s="165">
        <v>8</v>
      </c>
      <c r="Y485" s="41"/>
    </row>
    <row r="486" spans="1:25" s="84" customFormat="1" ht="15" customHeight="1">
      <c r="A486" s="236"/>
      <c r="B486" s="174"/>
      <c r="C486" s="172" t="s">
        <v>24</v>
      </c>
      <c r="D486" s="173" t="s">
        <v>23</v>
      </c>
      <c r="E486" s="169"/>
      <c r="F486" s="174"/>
      <c r="G486" s="169"/>
      <c r="H486" s="175"/>
      <c r="I486" s="176"/>
      <c r="J486" s="176">
        <v>2</v>
      </c>
      <c r="K486" s="176">
        <v>2</v>
      </c>
      <c r="L486" s="46"/>
      <c r="M486" s="46"/>
      <c r="N486" s="38">
        <f t="shared" si="92"/>
        <v>2</v>
      </c>
      <c r="O486" s="38">
        <f t="shared" si="92"/>
        <v>2</v>
      </c>
      <c r="P486" s="232">
        <f t="shared" si="100"/>
        <v>1.6E-2</v>
      </c>
      <c r="Q486" s="232">
        <f t="shared" si="101"/>
        <v>1.6E-2</v>
      </c>
      <c r="R486" s="169"/>
      <c r="S486" s="233"/>
      <c r="T486" s="233"/>
      <c r="U486" s="233"/>
      <c r="V486" s="169">
        <v>8</v>
      </c>
      <c r="W486" s="169">
        <v>1</v>
      </c>
      <c r="X486" s="169">
        <v>8</v>
      </c>
      <c r="Y486" s="41"/>
    </row>
    <row r="487" spans="1:25" ht="15" customHeight="1">
      <c r="A487" s="234">
        <v>1</v>
      </c>
      <c r="B487" s="166"/>
      <c r="C487" s="235" t="s">
        <v>275</v>
      </c>
      <c r="D487" s="143" t="s">
        <v>23</v>
      </c>
      <c r="E487" s="165">
        <v>0</v>
      </c>
      <c r="F487" s="166">
        <v>0</v>
      </c>
      <c r="G487" s="169"/>
      <c r="H487" s="168"/>
      <c r="I487" s="167"/>
      <c r="J487" s="167">
        <v>14</v>
      </c>
      <c r="K487" s="167">
        <v>14</v>
      </c>
      <c r="L487" s="38"/>
      <c r="M487" s="38"/>
      <c r="N487" s="38">
        <f t="shared" si="92"/>
        <v>14</v>
      </c>
      <c r="O487" s="38">
        <f t="shared" si="92"/>
        <v>14</v>
      </c>
      <c r="P487" s="228">
        <f t="shared" si="100"/>
        <v>7.0000000000000001E-3</v>
      </c>
      <c r="Q487" s="228">
        <f t="shared" si="101"/>
        <v>7.0000000000000001E-3</v>
      </c>
      <c r="R487" s="165"/>
      <c r="S487" s="229"/>
      <c r="T487" s="229"/>
      <c r="U487" s="229"/>
      <c r="V487" s="165">
        <v>0.5</v>
      </c>
      <c r="W487" s="165">
        <v>1</v>
      </c>
      <c r="X487" s="165">
        <v>0.5</v>
      </c>
      <c r="Y487" s="41"/>
    </row>
    <row r="488" spans="1:25" s="84" customFormat="1" ht="15" customHeight="1">
      <c r="A488" s="236"/>
      <c r="B488" s="174"/>
      <c r="C488" s="172" t="s">
        <v>24</v>
      </c>
      <c r="D488" s="173" t="s">
        <v>23</v>
      </c>
      <c r="E488" s="169"/>
      <c r="F488" s="174"/>
      <c r="G488" s="169"/>
      <c r="H488" s="175"/>
      <c r="I488" s="176"/>
      <c r="J488" s="176">
        <v>14</v>
      </c>
      <c r="K488" s="176">
        <v>14</v>
      </c>
      <c r="L488" s="46"/>
      <c r="M488" s="46"/>
      <c r="N488" s="38">
        <f t="shared" si="92"/>
        <v>14</v>
      </c>
      <c r="O488" s="38">
        <f t="shared" si="92"/>
        <v>14</v>
      </c>
      <c r="P488" s="232">
        <f t="shared" si="100"/>
        <v>7.0000000000000001E-3</v>
      </c>
      <c r="Q488" s="232">
        <f t="shared" si="101"/>
        <v>7.0000000000000001E-3</v>
      </c>
      <c r="R488" s="169"/>
      <c r="S488" s="233"/>
      <c r="T488" s="233"/>
      <c r="U488" s="233"/>
      <c r="V488" s="169">
        <v>0.5</v>
      </c>
      <c r="W488" s="169">
        <v>1</v>
      </c>
      <c r="X488" s="169">
        <v>0.5</v>
      </c>
      <c r="Y488" s="41"/>
    </row>
    <row r="489" spans="1:25" ht="15" customHeight="1">
      <c r="A489" s="234">
        <v>1</v>
      </c>
      <c r="B489" s="166"/>
      <c r="C489" s="235" t="s">
        <v>276</v>
      </c>
      <c r="D489" s="143" t="s">
        <v>23</v>
      </c>
      <c r="E489" s="165">
        <v>0</v>
      </c>
      <c r="F489" s="166">
        <v>0</v>
      </c>
      <c r="G489" s="169"/>
      <c r="H489" s="168"/>
      <c r="I489" s="167"/>
      <c r="J489" s="167">
        <v>1</v>
      </c>
      <c r="K489" s="167">
        <v>1</v>
      </c>
      <c r="L489" s="38"/>
      <c r="M489" s="38"/>
      <c r="N489" s="38">
        <f t="shared" si="92"/>
        <v>1</v>
      </c>
      <c r="O489" s="38">
        <f t="shared" si="92"/>
        <v>1</v>
      </c>
      <c r="P489" s="228">
        <f t="shared" si="100"/>
        <v>2E-3</v>
      </c>
      <c r="Q489" s="228">
        <f t="shared" si="101"/>
        <v>2E-3</v>
      </c>
      <c r="R489" s="165"/>
      <c r="S489" s="229"/>
      <c r="T489" s="229"/>
      <c r="U489" s="229"/>
      <c r="V489" s="165">
        <v>2</v>
      </c>
      <c r="W489" s="165">
        <v>1</v>
      </c>
      <c r="X489" s="165">
        <v>2</v>
      </c>
      <c r="Y489" s="41"/>
    </row>
    <row r="490" spans="1:25" s="84" customFormat="1" ht="15" customHeight="1">
      <c r="A490" s="236"/>
      <c r="B490" s="174"/>
      <c r="C490" s="172" t="s">
        <v>24</v>
      </c>
      <c r="D490" s="173" t="s">
        <v>23</v>
      </c>
      <c r="E490" s="169"/>
      <c r="F490" s="174"/>
      <c r="G490" s="169"/>
      <c r="H490" s="175"/>
      <c r="I490" s="176"/>
      <c r="J490" s="176">
        <v>1</v>
      </c>
      <c r="K490" s="176">
        <v>1</v>
      </c>
      <c r="L490" s="46"/>
      <c r="M490" s="46"/>
      <c r="N490" s="38">
        <f t="shared" si="92"/>
        <v>1</v>
      </c>
      <c r="O490" s="38">
        <f t="shared" si="92"/>
        <v>1</v>
      </c>
      <c r="P490" s="232">
        <f t="shared" si="100"/>
        <v>2E-3</v>
      </c>
      <c r="Q490" s="232">
        <f t="shared" si="101"/>
        <v>2E-3</v>
      </c>
      <c r="R490" s="169"/>
      <c r="S490" s="233"/>
      <c r="T490" s="233"/>
      <c r="U490" s="233"/>
      <c r="V490" s="169">
        <v>2</v>
      </c>
      <c r="W490" s="169">
        <v>1</v>
      </c>
      <c r="X490" s="169">
        <v>2</v>
      </c>
      <c r="Y490" s="41"/>
    </row>
    <row r="491" spans="1:25" ht="15" customHeight="1">
      <c r="A491" s="234">
        <v>1</v>
      </c>
      <c r="B491" s="166" t="s">
        <v>277</v>
      </c>
      <c r="C491" s="235" t="s">
        <v>278</v>
      </c>
      <c r="D491" s="143" t="s">
        <v>23</v>
      </c>
      <c r="E491" s="165">
        <v>0</v>
      </c>
      <c r="F491" s="166">
        <v>0</v>
      </c>
      <c r="G491" s="169"/>
      <c r="H491" s="168"/>
      <c r="I491" s="167"/>
      <c r="J491" s="167">
        <v>1</v>
      </c>
      <c r="K491" s="167">
        <v>1</v>
      </c>
      <c r="L491" s="38"/>
      <c r="M491" s="38"/>
      <c r="N491" s="38">
        <f t="shared" si="92"/>
        <v>1</v>
      </c>
      <c r="O491" s="38">
        <f t="shared" si="92"/>
        <v>1</v>
      </c>
      <c r="P491" s="228">
        <f t="shared" si="100"/>
        <v>1.4999999999999999E-2</v>
      </c>
      <c r="Q491" s="228">
        <f t="shared" si="101"/>
        <v>1.4999999999999999E-2</v>
      </c>
      <c r="R491" s="165"/>
      <c r="S491" s="229"/>
      <c r="T491" s="229"/>
      <c r="U491" s="229"/>
      <c r="V491" s="165">
        <v>15</v>
      </c>
      <c r="W491" s="165">
        <v>1</v>
      </c>
      <c r="X491" s="165">
        <v>15</v>
      </c>
      <c r="Y491" s="131"/>
    </row>
    <row r="492" spans="1:25" s="84" customFormat="1" ht="15" customHeight="1">
      <c r="A492" s="236"/>
      <c r="B492" s="174"/>
      <c r="C492" s="172" t="s">
        <v>24</v>
      </c>
      <c r="D492" s="173" t="s">
        <v>23</v>
      </c>
      <c r="E492" s="169"/>
      <c r="F492" s="174"/>
      <c r="G492" s="169"/>
      <c r="H492" s="175"/>
      <c r="I492" s="176"/>
      <c r="J492" s="176">
        <v>1</v>
      </c>
      <c r="K492" s="176">
        <v>1</v>
      </c>
      <c r="L492" s="46"/>
      <c r="M492" s="46"/>
      <c r="N492" s="38">
        <f t="shared" ref="N492:O508" si="102">J492</f>
        <v>1</v>
      </c>
      <c r="O492" s="38">
        <f t="shared" si="102"/>
        <v>1</v>
      </c>
      <c r="P492" s="232">
        <f t="shared" si="100"/>
        <v>1.4999999999999999E-2</v>
      </c>
      <c r="Q492" s="232">
        <f t="shared" si="101"/>
        <v>1.4999999999999999E-2</v>
      </c>
      <c r="R492" s="169"/>
      <c r="S492" s="233"/>
      <c r="T492" s="233"/>
      <c r="U492" s="233"/>
      <c r="V492" s="169">
        <v>15</v>
      </c>
      <c r="W492" s="169">
        <v>1</v>
      </c>
      <c r="X492" s="169">
        <v>15</v>
      </c>
      <c r="Y492" s="41"/>
    </row>
    <row r="493" spans="1:25" ht="15" customHeight="1">
      <c r="A493" s="234">
        <v>1</v>
      </c>
      <c r="B493" s="166" t="s">
        <v>279</v>
      </c>
      <c r="C493" s="235" t="s">
        <v>280</v>
      </c>
      <c r="D493" s="143" t="s">
        <v>23</v>
      </c>
      <c r="E493" s="165">
        <v>0</v>
      </c>
      <c r="F493" s="166">
        <v>0</v>
      </c>
      <c r="G493" s="169"/>
      <c r="H493" s="168"/>
      <c r="I493" s="167"/>
      <c r="J493" s="167">
        <v>6</v>
      </c>
      <c r="K493" s="167">
        <v>6</v>
      </c>
      <c r="L493" s="38"/>
      <c r="M493" s="38"/>
      <c r="N493" s="38">
        <f t="shared" si="102"/>
        <v>6</v>
      </c>
      <c r="O493" s="38">
        <f t="shared" si="102"/>
        <v>6</v>
      </c>
      <c r="P493" s="228">
        <f t="shared" si="100"/>
        <v>0.09</v>
      </c>
      <c r="Q493" s="228">
        <f t="shared" si="101"/>
        <v>0.09</v>
      </c>
      <c r="R493" s="165"/>
      <c r="S493" s="229"/>
      <c r="T493" s="229"/>
      <c r="U493" s="229"/>
      <c r="V493" s="165">
        <v>15</v>
      </c>
      <c r="W493" s="165">
        <v>1</v>
      </c>
      <c r="X493" s="165">
        <v>15</v>
      </c>
      <c r="Y493" s="131"/>
    </row>
    <row r="494" spans="1:25" s="84" customFormat="1" ht="15" customHeight="1">
      <c r="A494" s="236"/>
      <c r="B494" s="174"/>
      <c r="C494" s="172" t="s">
        <v>24</v>
      </c>
      <c r="D494" s="173" t="s">
        <v>23</v>
      </c>
      <c r="E494" s="169"/>
      <c r="F494" s="174"/>
      <c r="G494" s="169"/>
      <c r="H494" s="175"/>
      <c r="I494" s="176"/>
      <c r="J494" s="176">
        <v>6</v>
      </c>
      <c r="K494" s="176">
        <v>6</v>
      </c>
      <c r="L494" s="46"/>
      <c r="M494" s="46"/>
      <c r="N494" s="38">
        <f t="shared" si="102"/>
        <v>6</v>
      </c>
      <c r="O494" s="38">
        <f t="shared" si="102"/>
        <v>6</v>
      </c>
      <c r="P494" s="232">
        <f t="shared" si="100"/>
        <v>0.09</v>
      </c>
      <c r="Q494" s="232">
        <f t="shared" si="101"/>
        <v>0.09</v>
      </c>
      <c r="R494" s="169"/>
      <c r="S494" s="233"/>
      <c r="T494" s="233"/>
      <c r="U494" s="233"/>
      <c r="V494" s="169">
        <v>15</v>
      </c>
      <c r="W494" s="169">
        <v>1</v>
      </c>
      <c r="X494" s="169">
        <v>15</v>
      </c>
      <c r="Y494" s="41"/>
    </row>
    <row r="495" spans="1:25" ht="15" customHeight="1">
      <c r="A495" s="234">
        <v>1</v>
      </c>
      <c r="B495" s="166"/>
      <c r="C495" s="235" t="s">
        <v>281</v>
      </c>
      <c r="D495" s="143" t="s">
        <v>23</v>
      </c>
      <c r="E495" s="237">
        <v>0</v>
      </c>
      <c r="F495" s="166">
        <v>0</v>
      </c>
      <c r="G495" s="169"/>
      <c r="H495" s="168"/>
      <c r="I495" s="167"/>
      <c r="J495" s="167">
        <v>20</v>
      </c>
      <c r="K495" s="167">
        <v>20</v>
      </c>
      <c r="L495" s="38"/>
      <c r="M495" s="38"/>
      <c r="N495" s="38">
        <f t="shared" si="102"/>
        <v>20</v>
      </c>
      <c r="O495" s="38">
        <f t="shared" si="102"/>
        <v>20</v>
      </c>
      <c r="P495" s="228">
        <f t="shared" si="100"/>
        <v>0.05</v>
      </c>
      <c r="Q495" s="228">
        <f t="shared" si="101"/>
        <v>0.05</v>
      </c>
      <c r="R495" s="165"/>
      <c r="S495" s="229"/>
      <c r="T495" s="229"/>
      <c r="U495" s="229"/>
      <c r="V495" s="165">
        <v>2.5</v>
      </c>
      <c r="W495" s="165">
        <v>1</v>
      </c>
      <c r="X495" s="165">
        <v>2.5</v>
      </c>
      <c r="Y495" s="131"/>
    </row>
    <row r="496" spans="1:25" s="84" customFormat="1" ht="15" customHeight="1">
      <c r="A496" s="236"/>
      <c r="B496" s="174"/>
      <c r="C496" s="172" t="s">
        <v>24</v>
      </c>
      <c r="D496" s="173" t="s">
        <v>23</v>
      </c>
      <c r="E496" s="169"/>
      <c r="F496" s="174"/>
      <c r="G496" s="169"/>
      <c r="H496" s="175"/>
      <c r="I496" s="176"/>
      <c r="J496" s="176">
        <v>20</v>
      </c>
      <c r="K496" s="176">
        <v>20</v>
      </c>
      <c r="L496" s="46"/>
      <c r="M496" s="46"/>
      <c r="N496" s="38">
        <f t="shared" si="102"/>
        <v>20</v>
      </c>
      <c r="O496" s="38">
        <f t="shared" si="102"/>
        <v>20</v>
      </c>
      <c r="P496" s="232">
        <f t="shared" si="100"/>
        <v>0.05</v>
      </c>
      <c r="Q496" s="232">
        <f t="shared" si="101"/>
        <v>0.05</v>
      </c>
      <c r="R496" s="169"/>
      <c r="S496" s="233"/>
      <c r="T496" s="233"/>
      <c r="U496" s="233"/>
      <c r="V496" s="169">
        <v>2.5</v>
      </c>
      <c r="W496" s="169">
        <v>1</v>
      </c>
      <c r="X496" s="169">
        <v>2.5</v>
      </c>
      <c r="Y496" s="41"/>
    </row>
    <row r="497" spans="1:25" ht="15" customHeight="1">
      <c r="A497" s="234">
        <v>1</v>
      </c>
      <c r="B497" s="166"/>
      <c r="C497" s="235" t="s">
        <v>282</v>
      </c>
      <c r="D497" s="143" t="s">
        <v>23</v>
      </c>
      <c r="E497" s="165">
        <v>0</v>
      </c>
      <c r="F497" s="166">
        <v>0</v>
      </c>
      <c r="G497" s="169"/>
      <c r="H497" s="168"/>
      <c r="I497" s="167"/>
      <c r="J497" s="167">
        <v>3</v>
      </c>
      <c r="K497" s="167">
        <v>3</v>
      </c>
      <c r="L497" s="38"/>
      <c r="M497" s="38"/>
      <c r="N497" s="38">
        <f t="shared" si="102"/>
        <v>3</v>
      </c>
      <c r="O497" s="38">
        <f t="shared" si="102"/>
        <v>3</v>
      </c>
      <c r="P497" s="228">
        <f t="shared" si="100"/>
        <v>0.114</v>
      </c>
      <c r="Q497" s="228">
        <f t="shared" si="101"/>
        <v>0.114</v>
      </c>
      <c r="R497" s="165"/>
      <c r="S497" s="229"/>
      <c r="T497" s="229"/>
      <c r="U497" s="229"/>
      <c r="V497" s="165">
        <v>38</v>
      </c>
      <c r="W497" s="165">
        <v>1</v>
      </c>
      <c r="X497" s="165">
        <v>38</v>
      </c>
      <c r="Y497" s="131"/>
    </row>
    <row r="498" spans="1:25" s="84" customFormat="1" ht="15" customHeight="1">
      <c r="A498" s="236"/>
      <c r="B498" s="174"/>
      <c r="C498" s="172" t="s">
        <v>24</v>
      </c>
      <c r="D498" s="173" t="s">
        <v>23</v>
      </c>
      <c r="E498" s="169"/>
      <c r="F498" s="174"/>
      <c r="G498" s="169"/>
      <c r="H498" s="175"/>
      <c r="I498" s="176"/>
      <c r="J498" s="176">
        <v>3</v>
      </c>
      <c r="K498" s="176">
        <v>3</v>
      </c>
      <c r="L498" s="46"/>
      <c r="M498" s="46"/>
      <c r="N498" s="38">
        <f t="shared" si="102"/>
        <v>3</v>
      </c>
      <c r="O498" s="38">
        <f t="shared" si="102"/>
        <v>3</v>
      </c>
      <c r="P498" s="232">
        <f t="shared" si="100"/>
        <v>0.114</v>
      </c>
      <c r="Q498" s="232">
        <f t="shared" si="101"/>
        <v>0.114</v>
      </c>
      <c r="R498" s="169"/>
      <c r="S498" s="233"/>
      <c r="T498" s="233"/>
      <c r="U498" s="233"/>
      <c r="V498" s="169">
        <v>38</v>
      </c>
      <c r="W498" s="169">
        <v>1</v>
      </c>
      <c r="X498" s="169">
        <v>38</v>
      </c>
      <c r="Y498" s="41"/>
    </row>
    <row r="499" spans="1:25" ht="15" customHeight="1">
      <c r="A499" s="234">
        <v>1</v>
      </c>
      <c r="B499" s="166"/>
      <c r="C499" s="235" t="s">
        <v>283</v>
      </c>
      <c r="D499" s="143" t="s">
        <v>23</v>
      </c>
      <c r="E499" s="165">
        <v>0</v>
      </c>
      <c r="F499" s="166">
        <v>0</v>
      </c>
      <c r="G499" s="169"/>
      <c r="H499" s="168"/>
      <c r="I499" s="167"/>
      <c r="J499" s="167">
        <v>20</v>
      </c>
      <c r="K499" s="167">
        <v>20</v>
      </c>
      <c r="L499" s="38"/>
      <c r="M499" s="38"/>
      <c r="N499" s="38">
        <f t="shared" si="102"/>
        <v>20</v>
      </c>
      <c r="O499" s="38">
        <f t="shared" si="102"/>
        <v>20</v>
      </c>
      <c r="P499" s="228">
        <f t="shared" si="100"/>
        <v>0.9</v>
      </c>
      <c r="Q499" s="228">
        <f t="shared" si="101"/>
        <v>0.9</v>
      </c>
      <c r="R499" s="165"/>
      <c r="S499" s="229"/>
      <c r="T499" s="229"/>
      <c r="U499" s="229"/>
      <c r="V499" s="165">
        <v>45</v>
      </c>
      <c r="W499" s="165">
        <v>1</v>
      </c>
      <c r="X499" s="165">
        <v>45</v>
      </c>
      <c r="Y499" s="41"/>
    </row>
    <row r="500" spans="1:25" s="84" customFormat="1" ht="15" customHeight="1">
      <c r="A500" s="236"/>
      <c r="B500" s="174"/>
      <c r="C500" s="172" t="s">
        <v>24</v>
      </c>
      <c r="D500" s="173" t="s">
        <v>23</v>
      </c>
      <c r="E500" s="169"/>
      <c r="F500" s="174"/>
      <c r="G500" s="169"/>
      <c r="H500" s="175"/>
      <c r="I500" s="176"/>
      <c r="J500" s="176">
        <v>20</v>
      </c>
      <c r="K500" s="176">
        <v>20</v>
      </c>
      <c r="L500" s="46"/>
      <c r="M500" s="46"/>
      <c r="N500" s="38">
        <f t="shared" si="102"/>
        <v>20</v>
      </c>
      <c r="O500" s="38">
        <f t="shared" si="102"/>
        <v>20</v>
      </c>
      <c r="P500" s="232">
        <f t="shared" si="100"/>
        <v>0.9</v>
      </c>
      <c r="Q500" s="232">
        <f t="shared" si="101"/>
        <v>0.9</v>
      </c>
      <c r="R500" s="169"/>
      <c r="S500" s="233"/>
      <c r="T500" s="233"/>
      <c r="U500" s="233"/>
      <c r="V500" s="169">
        <v>45</v>
      </c>
      <c r="W500" s="169">
        <v>1</v>
      </c>
      <c r="X500" s="169">
        <v>45</v>
      </c>
      <c r="Y500" s="41"/>
    </row>
    <row r="501" spans="1:25" ht="15" customHeight="1">
      <c r="A501" s="234">
        <v>1</v>
      </c>
      <c r="B501" s="166"/>
      <c r="C501" s="235" t="s">
        <v>284</v>
      </c>
      <c r="D501" s="143" t="s">
        <v>23</v>
      </c>
      <c r="E501" s="165">
        <v>0</v>
      </c>
      <c r="F501" s="166">
        <v>0</v>
      </c>
      <c r="G501" s="169"/>
      <c r="H501" s="168"/>
      <c r="I501" s="167"/>
      <c r="J501" s="167">
        <v>6</v>
      </c>
      <c r="K501" s="167">
        <v>6</v>
      </c>
      <c r="L501" s="38"/>
      <c r="M501" s="38"/>
      <c r="N501" s="38">
        <f t="shared" si="102"/>
        <v>6</v>
      </c>
      <c r="O501" s="38">
        <f t="shared" si="102"/>
        <v>6</v>
      </c>
      <c r="P501" s="228">
        <f t="shared" si="100"/>
        <v>3.0000000000000003E-4</v>
      </c>
      <c r="Q501" s="228">
        <f t="shared" si="101"/>
        <v>3.0000000000000003E-4</v>
      </c>
      <c r="R501" s="165"/>
      <c r="S501" s="229"/>
      <c r="T501" s="229"/>
      <c r="U501" s="229"/>
      <c r="V501" s="165">
        <v>0.05</v>
      </c>
      <c r="W501" s="165">
        <v>1</v>
      </c>
      <c r="X501" s="165">
        <v>0.05</v>
      </c>
      <c r="Y501" s="41"/>
    </row>
    <row r="502" spans="1:25" s="84" customFormat="1" ht="15" customHeight="1">
      <c r="A502" s="236"/>
      <c r="B502" s="174"/>
      <c r="C502" s="172" t="s">
        <v>24</v>
      </c>
      <c r="D502" s="173" t="s">
        <v>23</v>
      </c>
      <c r="E502" s="169"/>
      <c r="F502" s="174"/>
      <c r="G502" s="169"/>
      <c r="H502" s="175"/>
      <c r="I502" s="176"/>
      <c r="J502" s="176">
        <v>6</v>
      </c>
      <c r="K502" s="176">
        <v>6</v>
      </c>
      <c r="L502" s="46"/>
      <c r="M502" s="46"/>
      <c r="N502" s="38">
        <f t="shared" si="102"/>
        <v>6</v>
      </c>
      <c r="O502" s="38">
        <f t="shared" si="102"/>
        <v>6</v>
      </c>
      <c r="P502" s="232">
        <f t="shared" si="100"/>
        <v>3.0000000000000003E-4</v>
      </c>
      <c r="Q502" s="232">
        <f t="shared" si="101"/>
        <v>3.0000000000000003E-4</v>
      </c>
      <c r="R502" s="169"/>
      <c r="S502" s="233"/>
      <c r="T502" s="233"/>
      <c r="U502" s="233"/>
      <c r="V502" s="169">
        <v>0.05</v>
      </c>
      <c r="W502" s="169">
        <v>1</v>
      </c>
      <c r="X502" s="169">
        <v>0.05</v>
      </c>
      <c r="Y502" s="41"/>
    </row>
    <row r="503" spans="1:25" ht="15" customHeight="1">
      <c r="A503" s="234">
        <v>1</v>
      </c>
      <c r="B503" s="166"/>
      <c r="C503" s="235" t="s">
        <v>285</v>
      </c>
      <c r="D503" s="143" t="s">
        <v>23</v>
      </c>
      <c r="E503" s="165">
        <v>4</v>
      </c>
      <c r="F503" s="166">
        <v>68</v>
      </c>
      <c r="G503" s="169"/>
      <c r="H503" s="168"/>
      <c r="I503" s="167"/>
      <c r="J503" s="167">
        <v>15</v>
      </c>
      <c r="K503" s="167">
        <v>15</v>
      </c>
      <c r="L503" s="38"/>
      <c r="M503" s="38"/>
      <c r="N503" s="38">
        <f t="shared" si="102"/>
        <v>15</v>
      </c>
      <c r="O503" s="38">
        <f t="shared" si="102"/>
        <v>15</v>
      </c>
      <c r="P503" s="228">
        <f t="shared" si="100"/>
        <v>3.3750000000000002E-2</v>
      </c>
      <c r="Q503" s="228">
        <f t="shared" si="101"/>
        <v>1.0500000000000001E-2</v>
      </c>
      <c r="R503" s="165"/>
      <c r="S503" s="229"/>
      <c r="T503" s="229"/>
      <c r="U503" s="229"/>
      <c r="V503" s="165">
        <v>45</v>
      </c>
      <c r="W503" s="165">
        <v>20</v>
      </c>
      <c r="X503" s="165">
        <v>0.7</v>
      </c>
      <c r="Y503" s="41"/>
    </row>
    <row r="504" spans="1:25" s="84" customFormat="1" ht="15" customHeight="1">
      <c r="A504" s="236"/>
      <c r="B504" s="174"/>
      <c r="C504" s="172" t="s">
        <v>24</v>
      </c>
      <c r="D504" s="173" t="s">
        <v>23</v>
      </c>
      <c r="E504" s="169"/>
      <c r="F504" s="174"/>
      <c r="G504" s="169"/>
      <c r="H504" s="175"/>
      <c r="I504" s="176"/>
      <c r="J504" s="176">
        <v>15</v>
      </c>
      <c r="K504" s="176">
        <v>15</v>
      </c>
      <c r="L504" s="46"/>
      <c r="M504" s="46"/>
      <c r="N504" s="38">
        <f t="shared" si="102"/>
        <v>15</v>
      </c>
      <c r="O504" s="38">
        <f t="shared" si="102"/>
        <v>15</v>
      </c>
      <c r="P504" s="232">
        <f t="shared" si="100"/>
        <v>3.3750000000000002E-2</v>
      </c>
      <c r="Q504" s="232">
        <f t="shared" si="101"/>
        <v>1.0500000000000001E-2</v>
      </c>
      <c r="R504" s="169"/>
      <c r="S504" s="233"/>
      <c r="T504" s="233"/>
      <c r="U504" s="233"/>
      <c r="V504" s="169">
        <v>45</v>
      </c>
      <c r="W504" s="169">
        <v>20</v>
      </c>
      <c r="X504" s="169">
        <v>0.7</v>
      </c>
      <c r="Y504" s="41"/>
    </row>
    <row r="505" spans="1:25" ht="15" customHeight="1">
      <c r="A505" s="234">
        <v>1</v>
      </c>
      <c r="B505" s="166"/>
      <c r="C505" s="235" t="s">
        <v>286</v>
      </c>
      <c r="D505" s="143" t="s">
        <v>23</v>
      </c>
      <c r="E505" s="165">
        <v>1</v>
      </c>
      <c r="F505" s="166">
        <v>80</v>
      </c>
      <c r="G505" s="169"/>
      <c r="H505" s="168"/>
      <c r="I505" s="167"/>
      <c r="J505" s="167">
        <v>13</v>
      </c>
      <c r="K505" s="167">
        <v>13</v>
      </c>
      <c r="L505" s="38"/>
      <c r="M505" s="38"/>
      <c r="N505" s="38">
        <f t="shared" si="102"/>
        <v>13</v>
      </c>
      <c r="O505" s="38">
        <f t="shared" si="102"/>
        <v>13</v>
      </c>
      <c r="P505" s="228">
        <f t="shared" si="100"/>
        <v>2.9250000000000002E-2</v>
      </c>
      <c r="Q505" s="228">
        <f t="shared" si="101"/>
        <v>9.1000000000000004E-3</v>
      </c>
      <c r="R505" s="165"/>
      <c r="S505" s="229"/>
      <c r="T505" s="229"/>
      <c r="U505" s="229"/>
      <c r="V505" s="165">
        <v>45</v>
      </c>
      <c r="W505" s="165">
        <v>20</v>
      </c>
      <c r="X505" s="165">
        <v>0.7</v>
      </c>
      <c r="Y505" s="131"/>
    </row>
    <row r="506" spans="1:25" s="84" customFormat="1" ht="15" customHeight="1">
      <c r="A506" s="236"/>
      <c r="B506" s="174"/>
      <c r="C506" s="172" t="s">
        <v>24</v>
      </c>
      <c r="D506" s="173" t="s">
        <v>23</v>
      </c>
      <c r="E506" s="169"/>
      <c r="F506" s="174"/>
      <c r="G506" s="169"/>
      <c r="H506" s="175"/>
      <c r="I506" s="176"/>
      <c r="J506" s="176">
        <v>13</v>
      </c>
      <c r="K506" s="176">
        <v>13</v>
      </c>
      <c r="L506" s="46"/>
      <c r="M506" s="46"/>
      <c r="N506" s="38">
        <f t="shared" si="102"/>
        <v>13</v>
      </c>
      <c r="O506" s="38">
        <f t="shared" si="102"/>
        <v>13</v>
      </c>
      <c r="P506" s="232">
        <f t="shared" si="100"/>
        <v>2.9250000000000002E-2</v>
      </c>
      <c r="Q506" s="232">
        <f t="shared" si="101"/>
        <v>9.1000000000000004E-3</v>
      </c>
      <c r="R506" s="169"/>
      <c r="S506" s="233"/>
      <c r="T506" s="233"/>
      <c r="U506" s="233"/>
      <c r="V506" s="169">
        <v>45</v>
      </c>
      <c r="W506" s="169">
        <v>20</v>
      </c>
      <c r="X506" s="169">
        <v>0.7</v>
      </c>
      <c r="Y506" s="41"/>
    </row>
    <row r="507" spans="1:25" s="84" customFormat="1" ht="15" customHeight="1">
      <c r="A507" s="42">
        <v>1</v>
      </c>
      <c r="B507" s="134"/>
      <c r="C507" s="162" t="s">
        <v>287</v>
      </c>
      <c r="D507" s="93" t="s">
        <v>23</v>
      </c>
      <c r="E507" s="43"/>
      <c r="F507" s="43"/>
      <c r="G507" s="43"/>
      <c r="H507" s="38"/>
      <c r="I507" s="38"/>
      <c r="J507" s="38">
        <v>2</v>
      </c>
      <c r="K507" s="38">
        <f>SUM(H507:J507)</f>
        <v>2</v>
      </c>
      <c r="L507" s="38"/>
      <c r="M507" s="38"/>
      <c r="N507" s="38">
        <f t="shared" si="102"/>
        <v>2</v>
      </c>
      <c r="O507" s="38">
        <f t="shared" si="102"/>
        <v>2</v>
      </c>
      <c r="P507" s="116">
        <f t="shared" si="100"/>
        <v>4.5999999999999999E-2</v>
      </c>
      <c r="Q507" s="116">
        <f t="shared" si="101"/>
        <v>3.2000000000000001E-2</v>
      </c>
      <c r="R507" s="183"/>
      <c r="S507" s="183"/>
      <c r="T507" s="183"/>
      <c r="U507" s="183"/>
      <c r="V507" s="183">
        <v>23</v>
      </c>
      <c r="W507" s="200">
        <v>1</v>
      </c>
      <c r="X507" s="238">
        <v>16</v>
      </c>
      <c r="Y507" s="88"/>
    </row>
    <row r="508" spans="1:25" s="84" customFormat="1" ht="15" customHeight="1">
      <c r="A508" s="49"/>
      <c r="B508" s="85"/>
      <c r="C508" s="50" t="s">
        <v>24</v>
      </c>
      <c r="D508" s="36" t="s">
        <v>23</v>
      </c>
      <c r="E508" s="45"/>
      <c r="F508" s="45"/>
      <c r="G508" s="45"/>
      <c r="H508" s="46"/>
      <c r="I508" s="46"/>
      <c r="J508" s="46">
        <f>SUM(J507)</f>
        <v>2</v>
      </c>
      <c r="K508" s="46">
        <f>SUM(H508:J508)</f>
        <v>2</v>
      </c>
      <c r="L508" s="46"/>
      <c r="M508" s="46"/>
      <c r="N508" s="38">
        <f t="shared" si="102"/>
        <v>2</v>
      </c>
      <c r="O508" s="38">
        <f t="shared" si="102"/>
        <v>2</v>
      </c>
      <c r="P508" s="115">
        <f t="shared" si="100"/>
        <v>4.5999999999999999E-2</v>
      </c>
      <c r="Q508" s="115">
        <f t="shared" si="101"/>
        <v>3.2000000000000001E-2</v>
      </c>
      <c r="R508" s="86"/>
      <c r="S508" s="86"/>
      <c r="T508" s="86"/>
      <c r="U508" s="86"/>
      <c r="V508" s="86">
        <v>23</v>
      </c>
      <c r="W508" s="208">
        <v>1</v>
      </c>
      <c r="X508" s="239">
        <v>16</v>
      </c>
      <c r="Y508" s="88"/>
    </row>
    <row r="509" spans="1:25" ht="15" customHeight="1">
      <c r="A509" s="42"/>
      <c r="B509" s="132"/>
      <c r="C509" s="52" t="s">
        <v>53</v>
      </c>
      <c r="D509" s="93"/>
      <c r="E509" s="43"/>
      <c r="F509" s="43"/>
      <c r="G509" s="43"/>
      <c r="H509" s="38"/>
      <c r="I509" s="38"/>
      <c r="J509" s="38"/>
      <c r="K509" s="38"/>
      <c r="L509" s="38"/>
      <c r="M509" s="38"/>
      <c r="N509" s="38"/>
      <c r="O509" s="38"/>
      <c r="P509" s="116"/>
      <c r="Q509" s="116"/>
      <c r="R509" s="43"/>
      <c r="S509" s="133"/>
      <c r="T509" s="133"/>
      <c r="U509" s="133"/>
      <c r="V509" s="128"/>
      <c r="W509" s="43"/>
      <c r="X509" s="48"/>
      <c r="Y509" s="133"/>
    </row>
    <row r="510" spans="1:25" ht="15" customHeight="1">
      <c r="A510" s="42">
        <v>1</v>
      </c>
      <c r="B510" s="134"/>
      <c r="C510" s="134" t="s">
        <v>288</v>
      </c>
      <c r="D510" s="93" t="s">
        <v>23</v>
      </c>
      <c r="E510" s="43">
        <v>0</v>
      </c>
      <c r="F510" s="43">
        <v>0</v>
      </c>
      <c r="G510" s="43"/>
      <c r="H510" s="38"/>
      <c r="I510" s="38"/>
      <c r="J510" s="38">
        <v>4</v>
      </c>
      <c r="K510" s="38">
        <f>SUM(J510,,)</f>
        <v>4</v>
      </c>
      <c r="L510" s="38"/>
      <c r="M510" s="38"/>
      <c r="N510" s="38">
        <f>J510</f>
        <v>4</v>
      </c>
      <c r="O510" s="38">
        <f>K510</f>
        <v>4</v>
      </c>
      <c r="P510" s="116">
        <f>V510/W510*O510/1000</f>
        <v>2.0500000000000001E-2</v>
      </c>
      <c r="Q510" s="116">
        <f>X510*O510/1000</f>
        <v>0.02</v>
      </c>
      <c r="R510" s="43"/>
      <c r="S510" s="133"/>
      <c r="T510" s="133"/>
      <c r="U510" s="133"/>
      <c r="V510" s="128">
        <v>82</v>
      </c>
      <c r="W510" s="43">
        <v>16</v>
      </c>
      <c r="X510" s="135">
        <v>5</v>
      </c>
      <c r="Y510" s="133"/>
    </row>
    <row r="511" spans="1:25" s="84" customFormat="1" ht="15" customHeight="1">
      <c r="A511" s="49"/>
      <c r="B511" s="85"/>
      <c r="C511" s="50" t="s">
        <v>24</v>
      </c>
      <c r="D511" s="36" t="s">
        <v>23</v>
      </c>
      <c r="E511" s="45"/>
      <c r="F511" s="45"/>
      <c r="G511" s="45"/>
      <c r="H511" s="46"/>
      <c r="I511" s="46"/>
      <c r="J511" s="46">
        <f>SUM(J510)</f>
        <v>4</v>
      </c>
      <c r="K511" s="46">
        <f>SUM(J511,,)</f>
        <v>4</v>
      </c>
      <c r="L511" s="46"/>
      <c r="M511" s="46"/>
      <c r="N511" s="38">
        <f>J511</f>
        <v>4</v>
      </c>
      <c r="O511" s="38">
        <f>K511</f>
        <v>4</v>
      </c>
      <c r="P511" s="115">
        <f>V511/W511*O511/1000</f>
        <v>2.0500000000000001E-2</v>
      </c>
      <c r="Q511" s="115">
        <f>X511*O511/1000</f>
        <v>0.02</v>
      </c>
      <c r="R511" s="45"/>
      <c r="S511" s="88"/>
      <c r="T511" s="88"/>
      <c r="U511" s="88"/>
      <c r="V511" s="75">
        <v>82</v>
      </c>
      <c r="W511" s="45">
        <v>16</v>
      </c>
      <c r="X511" s="83">
        <v>5</v>
      </c>
      <c r="Y511" s="88"/>
    </row>
    <row r="512" spans="1:25" ht="15" customHeight="1">
      <c r="A512" s="42"/>
      <c r="B512" s="132"/>
      <c r="C512" s="52" t="s">
        <v>289</v>
      </c>
      <c r="D512" s="93"/>
      <c r="E512" s="240"/>
      <c r="F512" s="240"/>
      <c r="G512" s="240"/>
      <c r="H512" s="241"/>
      <c r="I512" s="241"/>
      <c r="J512" s="38"/>
      <c r="K512" s="38"/>
      <c r="L512" s="38"/>
      <c r="M512" s="38"/>
      <c r="N512" s="38"/>
      <c r="O512" s="38"/>
      <c r="P512" s="116"/>
      <c r="Q512" s="116"/>
      <c r="R512" s="43"/>
      <c r="S512" s="133"/>
      <c r="T512" s="133"/>
      <c r="U512" s="133"/>
      <c r="V512" s="128"/>
      <c r="W512" s="43"/>
      <c r="X512" s="48"/>
      <c r="Y512" s="133"/>
    </row>
    <row r="513" spans="1:25" ht="15" customHeight="1">
      <c r="A513" s="42">
        <v>1</v>
      </c>
      <c r="B513" s="134"/>
      <c r="C513" s="134" t="s">
        <v>290</v>
      </c>
      <c r="D513" s="43" t="s">
        <v>23</v>
      </c>
      <c r="E513" s="45"/>
      <c r="F513" s="51"/>
      <c r="G513" s="51"/>
      <c r="H513" s="91"/>
      <c r="I513" s="91"/>
      <c r="J513" s="38">
        <v>165</v>
      </c>
      <c r="K513" s="38">
        <f t="shared" ref="K513:K522" si="103">SUM(J513,,)</f>
        <v>165</v>
      </c>
      <c r="L513" s="38"/>
      <c r="M513" s="38"/>
      <c r="N513" s="38">
        <f t="shared" ref="N513:O522" si="104">J513</f>
        <v>165</v>
      </c>
      <c r="O513" s="38">
        <f t="shared" si="104"/>
        <v>165</v>
      </c>
      <c r="P513" s="116">
        <f t="shared" ref="P513:P522" si="105">V513/W513*O513/1000</f>
        <v>3.3E-4</v>
      </c>
      <c r="Q513" s="116">
        <f t="shared" ref="Q513:Q522" si="106">X513*O513/1000</f>
        <v>3.3E-4</v>
      </c>
      <c r="R513" s="45"/>
      <c r="S513" s="88"/>
      <c r="T513" s="88"/>
      <c r="U513" s="88"/>
      <c r="V513" s="47">
        <v>2E-3</v>
      </c>
      <c r="W513" s="43">
        <v>1</v>
      </c>
      <c r="X513" s="48">
        <v>2E-3</v>
      </c>
      <c r="Y513" s="88"/>
    </row>
    <row r="514" spans="1:25" s="84" customFormat="1" ht="15" customHeight="1">
      <c r="A514" s="49"/>
      <c r="B514" s="85"/>
      <c r="C514" s="50" t="s">
        <v>24</v>
      </c>
      <c r="D514" s="45" t="s">
        <v>23</v>
      </c>
      <c r="E514" s="45"/>
      <c r="F514" s="51"/>
      <c r="G514" s="51"/>
      <c r="H514" s="91"/>
      <c r="I514" s="91"/>
      <c r="J514" s="46">
        <f>SUM(J513)</f>
        <v>165</v>
      </c>
      <c r="K514" s="46">
        <f t="shared" si="103"/>
        <v>165</v>
      </c>
      <c r="L514" s="46"/>
      <c r="M514" s="46"/>
      <c r="N514" s="38">
        <f t="shared" si="104"/>
        <v>165</v>
      </c>
      <c r="O514" s="38">
        <f t="shared" si="104"/>
        <v>165</v>
      </c>
      <c r="P514" s="115">
        <f t="shared" si="105"/>
        <v>3.3E-4</v>
      </c>
      <c r="Q514" s="115">
        <f t="shared" si="106"/>
        <v>3.3E-4</v>
      </c>
      <c r="R514" s="45"/>
      <c r="S514" s="88"/>
      <c r="T514" s="88"/>
      <c r="U514" s="88"/>
      <c r="V514" s="52">
        <v>2E-3</v>
      </c>
      <c r="W514" s="45">
        <v>1</v>
      </c>
      <c r="X514" s="53">
        <v>2E-3</v>
      </c>
      <c r="Y514" s="88"/>
    </row>
    <row r="515" spans="1:25" ht="15" customHeight="1">
      <c r="A515" s="42">
        <v>1</v>
      </c>
      <c r="B515" s="134"/>
      <c r="C515" s="134" t="s">
        <v>291</v>
      </c>
      <c r="D515" s="43" t="s">
        <v>23</v>
      </c>
      <c r="E515" s="45"/>
      <c r="F515" s="51"/>
      <c r="G515" s="51"/>
      <c r="H515" s="91"/>
      <c r="I515" s="91"/>
      <c r="J515" s="38">
        <v>31</v>
      </c>
      <c r="K515" s="38">
        <f t="shared" si="103"/>
        <v>31</v>
      </c>
      <c r="L515" s="38"/>
      <c r="M515" s="38"/>
      <c r="N515" s="38">
        <f t="shared" si="104"/>
        <v>31</v>
      </c>
      <c r="O515" s="38">
        <f t="shared" si="104"/>
        <v>31</v>
      </c>
      <c r="P515" s="116">
        <f t="shared" si="105"/>
        <v>3.7199999999999998E-3</v>
      </c>
      <c r="Q515" s="116">
        <f t="shared" si="106"/>
        <v>3.7199999999999998E-3</v>
      </c>
      <c r="R515" s="45"/>
      <c r="S515" s="88"/>
      <c r="T515" s="88"/>
      <c r="U515" s="88"/>
      <c r="V515" s="47">
        <v>0.12</v>
      </c>
      <c r="W515" s="43">
        <v>1</v>
      </c>
      <c r="X515" s="48">
        <v>0.12</v>
      </c>
      <c r="Y515" s="88"/>
    </row>
    <row r="516" spans="1:25" s="84" customFormat="1" ht="15" customHeight="1">
      <c r="A516" s="49"/>
      <c r="B516" s="85"/>
      <c r="C516" s="50" t="s">
        <v>24</v>
      </c>
      <c r="D516" s="45" t="s">
        <v>23</v>
      </c>
      <c r="E516" s="45"/>
      <c r="F516" s="51"/>
      <c r="G516" s="51"/>
      <c r="H516" s="91"/>
      <c r="I516" s="91"/>
      <c r="J516" s="46">
        <f>SUM(J515)</f>
        <v>31</v>
      </c>
      <c r="K516" s="46">
        <f t="shared" si="103"/>
        <v>31</v>
      </c>
      <c r="L516" s="46"/>
      <c r="M516" s="46"/>
      <c r="N516" s="38">
        <f t="shared" si="104"/>
        <v>31</v>
      </c>
      <c r="O516" s="38">
        <f t="shared" si="104"/>
        <v>31</v>
      </c>
      <c r="P516" s="115">
        <f t="shared" si="105"/>
        <v>3.7199999999999998E-3</v>
      </c>
      <c r="Q516" s="115">
        <f t="shared" si="106"/>
        <v>3.7199999999999998E-3</v>
      </c>
      <c r="R516" s="45"/>
      <c r="S516" s="88"/>
      <c r="T516" s="88"/>
      <c r="U516" s="88"/>
      <c r="V516" s="52">
        <v>0.12</v>
      </c>
      <c r="W516" s="45">
        <v>1</v>
      </c>
      <c r="X516" s="53">
        <v>0.12</v>
      </c>
      <c r="Y516" s="88"/>
    </row>
    <row r="517" spans="1:25" ht="15" customHeight="1">
      <c r="A517" s="42">
        <v>1</v>
      </c>
      <c r="B517" s="134"/>
      <c r="C517" s="134" t="s">
        <v>292</v>
      </c>
      <c r="D517" s="43" t="s">
        <v>23</v>
      </c>
      <c r="E517" s="45"/>
      <c r="F517" s="51"/>
      <c r="G517" s="51"/>
      <c r="H517" s="91"/>
      <c r="I517" s="91"/>
      <c r="J517" s="38">
        <v>4</v>
      </c>
      <c r="K517" s="38">
        <f t="shared" si="103"/>
        <v>4</v>
      </c>
      <c r="L517" s="38"/>
      <c r="M517" s="38"/>
      <c r="N517" s="38">
        <f t="shared" si="104"/>
        <v>4</v>
      </c>
      <c r="O517" s="38">
        <f t="shared" si="104"/>
        <v>4</v>
      </c>
      <c r="P517" s="116">
        <f t="shared" si="105"/>
        <v>4.8000000000000001E-5</v>
      </c>
      <c r="Q517" s="116">
        <f t="shared" si="106"/>
        <v>4.8000000000000001E-5</v>
      </c>
      <c r="R517" s="45"/>
      <c r="S517" s="88"/>
      <c r="T517" s="88"/>
      <c r="U517" s="88"/>
      <c r="V517" s="43">
        <v>1.2E-2</v>
      </c>
      <c r="W517" s="43">
        <v>1</v>
      </c>
      <c r="X517" s="70">
        <v>1.2E-2</v>
      </c>
      <c r="Y517" s="88"/>
    </row>
    <row r="518" spans="1:25" s="84" customFormat="1" ht="15" customHeight="1">
      <c r="A518" s="49"/>
      <c r="B518" s="85"/>
      <c r="C518" s="50" t="s">
        <v>24</v>
      </c>
      <c r="D518" s="45" t="s">
        <v>23</v>
      </c>
      <c r="E518" s="45"/>
      <c r="F518" s="51"/>
      <c r="G518" s="51"/>
      <c r="H518" s="91"/>
      <c r="I518" s="91"/>
      <c r="J518" s="46">
        <f>SUM(J517)</f>
        <v>4</v>
      </c>
      <c r="K518" s="46">
        <f t="shared" si="103"/>
        <v>4</v>
      </c>
      <c r="L518" s="46"/>
      <c r="M518" s="46"/>
      <c r="N518" s="38">
        <f t="shared" si="104"/>
        <v>4</v>
      </c>
      <c r="O518" s="38">
        <f t="shared" si="104"/>
        <v>4</v>
      </c>
      <c r="P518" s="115">
        <f t="shared" si="105"/>
        <v>4.8000000000000001E-5</v>
      </c>
      <c r="Q518" s="115">
        <f t="shared" si="106"/>
        <v>4.8000000000000001E-5</v>
      </c>
      <c r="R518" s="45"/>
      <c r="S518" s="88"/>
      <c r="T518" s="88"/>
      <c r="U518" s="88"/>
      <c r="V518" s="45">
        <v>1.2E-2</v>
      </c>
      <c r="W518" s="45">
        <v>1</v>
      </c>
      <c r="X518" s="80">
        <v>1.2E-2</v>
      </c>
      <c r="Y518" s="88"/>
    </row>
    <row r="519" spans="1:25" ht="15" customHeight="1">
      <c r="A519" s="42">
        <v>1</v>
      </c>
      <c r="B519" s="134"/>
      <c r="C519" s="134" t="s">
        <v>293</v>
      </c>
      <c r="D519" s="43" t="s">
        <v>23</v>
      </c>
      <c r="E519" s="45"/>
      <c r="F519" s="51"/>
      <c r="G519" s="51"/>
      <c r="H519" s="91"/>
      <c r="I519" s="91"/>
      <c r="J519" s="38">
        <v>57</v>
      </c>
      <c r="K519" s="38">
        <f t="shared" si="103"/>
        <v>57</v>
      </c>
      <c r="L519" s="38"/>
      <c r="M519" s="38"/>
      <c r="N519" s="38">
        <f t="shared" si="104"/>
        <v>57</v>
      </c>
      <c r="O519" s="38">
        <f t="shared" si="104"/>
        <v>57</v>
      </c>
      <c r="P519" s="116">
        <f t="shared" si="105"/>
        <v>5.7000000000000009E-4</v>
      </c>
      <c r="Q519" s="116">
        <f t="shared" si="106"/>
        <v>5.7000000000000009E-4</v>
      </c>
      <c r="R519" s="45"/>
      <c r="S519" s="88"/>
      <c r="T519" s="88"/>
      <c r="U519" s="88"/>
      <c r="V519" s="47">
        <v>0.01</v>
      </c>
      <c r="W519" s="43">
        <v>1</v>
      </c>
      <c r="X519" s="48">
        <v>0.01</v>
      </c>
      <c r="Y519" s="88"/>
    </row>
    <row r="520" spans="1:25" s="84" customFormat="1" ht="15" customHeight="1">
      <c r="A520" s="49"/>
      <c r="B520" s="85"/>
      <c r="C520" s="50" t="s">
        <v>24</v>
      </c>
      <c r="D520" s="45" t="s">
        <v>23</v>
      </c>
      <c r="E520" s="45"/>
      <c r="F520" s="51"/>
      <c r="G520" s="51"/>
      <c r="H520" s="91"/>
      <c r="I520" s="91"/>
      <c r="J520" s="46">
        <f>SUM(J519)</f>
        <v>57</v>
      </c>
      <c r="K520" s="46">
        <f t="shared" si="103"/>
        <v>57</v>
      </c>
      <c r="L520" s="46"/>
      <c r="M520" s="46"/>
      <c r="N520" s="38">
        <f t="shared" si="104"/>
        <v>57</v>
      </c>
      <c r="O520" s="38">
        <f t="shared" si="104"/>
        <v>57</v>
      </c>
      <c r="P520" s="115">
        <f t="shared" si="105"/>
        <v>5.7000000000000009E-4</v>
      </c>
      <c r="Q520" s="115">
        <f t="shared" si="106"/>
        <v>5.7000000000000009E-4</v>
      </c>
      <c r="R520" s="45"/>
      <c r="S520" s="88"/>
      <c r="T520" s="88"/>
      <c r="U520" s="88"/>
      <c r="V520" s="52">
        <v>0.01</v>
      </c>
      <c r="W520" s="45">
        <v>1</v>
      </c>
      <c r="X520" s="53">
        <v>0.01</v>
      </c>
      <c r="Y520" s="88"/>
    </row>
    <row r="521" spans="1:25" s="84" customFormat="1" ht="15" customHeight="1">
      <c r="A521" s="42">
        <v>1</v>
      </c>
      <c r="B521" s="43" t="s">
        <v>294</v>
      </c>
      <c r="C521" s="134" t="s">
        <v>295</v>
      </c>
      <c r="D521" s="43" t="s">
        <v>23</v>
      </c>
      <c r="E521" s="45">
        <v>0</v>
      </c>
      <c r="F521" s="51">
        <v>0</v>
      </c>
      <c r="G521" s="51"/>
      <c r="H521" s="91"/>
      <c r="I521" s="91"/>
      <c r="J521" s="38">
        <v>7</v>
      </c>
      <c r="K521" s="38">
        <f t="shared" si="103"/>
        <v>7</v>
      </c>
      <c r="L521" s="38"/>
      <c r="M521" s="38"/>
      <c r="N521" s="38">
        <f t="shared" si="104"/>
        <v>7</v>
      </c>
      <c r="O521" s="38">
        <f t="shared" si="104"/>
        <v>7</v>
      </c>
      <c r="P521" s="116">
        <f t="shared" si="105"/>
        <v>3.2348484848484849E-3</v>
      </c>
      <c r="Q521" s="116">
        <f t="shared" si="106"/>
        <v>2.9399999999999999E-3</v>
      </c>
      <c r="R521" s="45"/>
      <c r="S521" s="188"/>
      <c r="T521" s="188"/>
      <c r="U521" s="188"/>
      <c r="V521" s="47">
        <v>61</v>
      </c>
      <c r="W521" s="43">
        <v>132</v>
      </c>
      <c r="X521" s="48">
        <v>0.42</v>
      </c>
      <c r="Y521" s="88"/>
    </row>
    <row r="522" spans="1:25" s="84" customFormat="1" ht="15" customHeight="1">
      <c r="A522" s="49"/>
      <c r="B522" s="85"/>
      <c r="C522" s="50" t="s">
        <v>24</v>
      </c>
      <c r="D522" s="45" t="s">
        <v>23</v>
      </c>
      <c r="E522" s="45"/>
      <c r="F522" s="51"/>
      <c r="G522" s="51"/>
      <c r="H522" s="91"/>
      <c r="I522" s="91"/>
      <c r="J522" s="46">
        <f>SUM(J521)</f>
        <v>7</v>
      </c>
      <c r="K522" s="46">
        <f t="shared" si="103"/>
        <v>7</v>
      </c>
      <c r="L522" s="46"/>
      <c r="M522" s="46"/>
      <c r="N522" s="38">
        <f t="shared" si="104"/>
        <v>7</v>
      </c>
      <c r="O522" s="38">
        <f t="shared" si="104"/>
        <v>7</v>
      </c>
      <c r="P522" s="115">
        <f t="shared" si="105"/>
        <v>3.2348484848484849E-3</v>
      </c>
      <c r="Q522" s="115">
        <f t="shared" si="106"/>
        <v>2.9399999999999999E-3</v>
      </c>
      <c r="R522" s="45"/>
      <c r="S522" s="188"/>
      <c r="T522" s="188"/>
      <c r="U522" s="188"/>
      <c r="V522" s="52">
        <v>61</v>
      </c>
      <c r="W522" s="45">
        <v>132</v>
      </c>
      <c r="X522" s="53">
        <v>0.42</v>
      </c>
      <c r="Y522" s="88"/>
    </row>
    <row r="523" spans="1:25" s="84" customFormat="1" ht="15" customHeight="1">
      <c r="A523" s="49"/>
      <c r="B523" s="85"/>
      <c r="C523" s="50" t="s">
        <v>42</v>
      </c>
      <c r="D523" s="45"/>
      <c r="E523" s="45"/>
      <c r="F523" s="45"/>
      <c r="G523" s="51"/>
      <c r="H523" s="46"/>
      <c r="I523" s="46"/>
      <c r="J523" s="46"/>
      <c r="K523" s="46"/>
      <c r="L523" s="46"/>
      <c r="M523" s="46"/>
      <c r="N523" s="46"/>
      <c r="O523" s="46"/>
      <c r="P523" s="115">
        <f>SUM(P25:P522)/2</f>
        <v>78.343573868784034</v>
      </c>
      <c r="Q523" s="115">
        <f>SUM(Q25:Q522)/2</f>
        <v>51.48350700000001</v>
      </c>
      <c r="R523" s="45"/>
      <c r="S523" s="88"/>
      <c r="T523" s="88"/>
      <c r="U523" s="88"/>
      <c r="V523" s="75"/>
      <c r="W523" s="45"/>
      <c r="X523" s="53"/>
      <c r="Y523" s="88"/>
    </row>
    <row r="524" spans="1:25" ht="15" customHeight="1">
      <c r="A524" s="55" t="s">
        <v>32</v>
      </c>
      <c r="B524" s="64"/>
      <c r="C524" s="125" t="s">
        <v>296</v>
      </c>
      <c r="D524" s="56"/>
      <c r="E524" s="66"/>
      <c r="F524" s="66"/>
      <c r="G524" s="66"/>
      <c r="H524" s="67"/>
      <c r="I524" s="67"/>
      <c r="J524" s="67"/>
      <c r="K524" s="68"/>
      <c r="L524" s="67"/>
      <c r="M524" s="67"/>
      <c r="N524" s="67"/>
      <c r="O524" s="68"/>
      <c r="P524" s="111"/>
      <c r="Q524" s="113"/>
      <c r="R524" s="71"/>
      <c r="S524" s="72"/>
      <c r="T524" s="57"/>
      <c r="U524" s="57"/>
      <c r="V524" s="71"/>
      <c r="W524" s="71"/>
      <c r="X524" s="73"/>
      <c r="Y524" s="72"/>
    </row>
    <row r="525" spans="1:25" ht="15" customHeight="1">
      <c r="A525" s="35"/>
      <c r="B525" s="74"/>
      <c r="C525" s="75" t="s">
        <v>297</v>
      </c>
      <c r="D525" s="36"/>
      <c r="E525" s="75"/>
      <c r="F525" s="75"/>
      <c r="G525" s="37"/>
      <c r="H525" s="76"/>
      <c r="I525" s="76"/>
      <c r="J525" s="77"/>
      <c r="K525" s="76"/>
      <c r="L525" s="78"/>
      <c r="M525" s="79"/>
      <c r="N525" s="79"/>
      <c r="O525" s="78"/>
      <c r="P525" s="114"/>
      <c r="Q525" s="114"/>
      <c r="R525" s="35"/>
      <c r="S525" s="35"/>
      <c r="T525" s="39"/>
      <c r="U525" s="39"/>
      <c r="V525" s="35"/>
      <c r="W525" s="35"/>
      <c r="X525" s="40"/>
      <c r="Y525" s="41"/>
    </row>
    <row r="526" spans="1:25" ht="15" customHeight="1">
      <c r="A526" s="42">
        <v>1</v>
      </c>
      <c r="B526" s="43" t="s">
        <v>298</v>
      </c>
      <c r="C526" s="134" t="s">
        <v>299</v>
      </c>
      <c r="D526" s="93" t="s">
        <v>23</v>
      </c>
      <c r="E526" s="43">
        <v>20</v>
      </c>
      <c r="F526" s="43">
        <v>56</v>
      </c>
      <c r="G526" s="43"/>
      <c r="H526" s="38"/>
      <c r="I526" s="38"/>
      <c r="J526" s="38">
        <v>9</v>
      </c>
      <c r="K526" s="38">
        <f t="shared" ref="K526:K531" si="107">SUM(J526,,)</f>
        <v>9</v>
      </c>
      <c r="L526" s="38"/>
      <c r="M526" s="38"/>
      <c r="N526" s="38">
        <f t="shared" ref="N526:O557" si="108">J526</f>
        <v>9</v>
      </c>
      <c r="O526" s="38">
        <f t="shared" si="108"/>
        <v>9</v>
      </c>
      <c r="P526" s="116">
        <f t="shared" ref="P526:P531" si="109">V526/W526*O526/1000</f>
        <v>2.61</v>
      </c>
      <c r="Q526" s="116">
        <f t="shared" ref="Q526:Q531" si="110">X526*O526/1000</f>
        <v>2.4119999999999999</v>
      </c>
      <c r="R526" s="183"/>
      <c r="S526" s="183"/>
      <c r="T526" s="183"/>
      <c r="U526" s="183"/>
      <c r="V526" s="183">
        <v>290</v>
      </c>
      <c r="W526" s="43">
        <v>1</v>
      </c>
      <c r="X526" s="135">
        <v>268</v>
      </c>
      <c r="Y526" s="131"/>
    </row>
    <row r="527" spans="1:25" ht="15" customHeight="1">
      <c r="A527" s="42">
        <v>2</v>
      </c>
      <c r="B527" s="43" t="s">
        <v>298</v>
      </c>
      <c r="C527" s="134" t="s">
        <v>299</v>
      </c>
      <c r="D527" s="93" t="s">
        <v>23</v>
      </c>
      <c r="E527" s="43">
        <v>43</v>
      </c>
      <c r="F527" s="43">
        <v>56</v>
      </c>
      <c r="G527" s="43"/>
      <c r="H527" s="38"/>
      <c r="I527" s="38"/>
      <c r="J527" s="38">
        <v>28</v>
      </c>
      <c r="K527" s="38">
        <f t="shared" si="107"/>
        <v>28</v>
      </c>
      <c r="L527" s="38"/>
      <c r="M527" s="38"/>
      <c r="N527" s="38">
        <f t="shared" si="108"/>
        <v>28</v>
      </c>
      <c r="O527" s="38">
        <f t="shared" si="108"/>
        <v>28</v>
      </c>
      <c r="P527" s="116">
        <f t="shared" si="109"/>
        <v>8.1199999999999992</v>
      </c>
      <c r="Q527" s="116">
        <f t="shared" si="110"/>
        <v>7.5039999999999996</v>
      </c>
      <c r="R527" s="183"/>
      <c r="S527" s="183"/>
      <c r="T527" s="183"/>
      <c r="U527" s="183"/>
      <c r="V527" s="183">
        <v>290</v>
      </c>
      <c r="W527" s="43">
        <v>1</v>
      </c>
      <c r="X527" s="135">
        <v>268</v>
      </c>
      <c r="Y527" s="131"/>
    </row>
    <row r="528" spans="1:25" ht="15" customHeight="1">
      <c r="A528" s="42">
        <v>3</v>
      </c>
      <c r="B528" s="43" t="s">
        <v>298</v>
      </c>
      <c r="C528" s="134" t="s">
        <v>299</v>
      </c>
      <c r="D528" s="93" t="s">
        <v>23</v>
      </c>
      <c r="E528" s="43">
        <v>61</v>
      </c>
      <c r="F528" s="43">
        <v>57</v>
      </c>
      <c r="G528" s="43"/>
      <c r="H528" s="38"/>
      <c r="I528" s="38"/>
      <c r="J528" s="38">
        <v>87</v>
      </c>
      <c r="K528" s="38">
        <f t="shared" si="107"/>
        <v>87</v>
      </c>
      <c r="L528" s="38"/>
      <c r="M528" s="38"/>
      <c r="N528" s="38">
        <f t="shared" si="108"/>
        <v>87</v>
      </c>
      <c r="O528" s="38">
        <f t="shared" si="108"/>
        <v>87</v>
      </c>
      <c r="P528" s="116">
        <f t="shared" si="109"/>
        <v>25.23</v>
      </c>
      <c r="Q528" s="116">
        <f t="shared" si="110"/>
        <v>23.315999999999999</v>
      </c>
      <c r="R528" s="183"/>
      <c r="S528" s="183"/>
      <c r="T528" s="183"/>
      <c r="U528" s="183"/>
      <c r="V528" s="183">
        <v>290</v>
      </c>
      <c r="W528" s="43">
        <v>1</v>
      </c>
      <c r="X528" s="135">
        <v>268</v>
      </c>
      <c r="Y528" s="131"/>
    </row>
    <row r="529" spans="1:25" ht="15" customHeight="1">
      <c r="A529" s="42">
        <v>4</v>
      </c>
      <c r="B529" s="43" t="s">
        <v>298</v>
      </c>
      <c r="C529" s="134" t="s">
        <v>299</v>
      </c>
      <c r="D529" s="93" t="s">
        <v>23</v>
      </c>
      <c r="E529" s="43">
        <v>63</v>
      </c>
      <c r="F529" s="43">
        <v>57</v>
      </c>
      <c r="G529" s="43"/>
      <c r="H529" s="38"/>
      <c r="I529" s="38"/>
      <c r="J529" s="38">
        <v>42</v>
      </c>
      <c r="K529" s="38">
        <f t="shared" si="107"/>
        <v>42</v>
      </c>
      <c r="L529" s="38"/>
      <c r="M529" s="38"/>
      <c r="N529" s="38">
        <f t="shared" si="108"/>
        <v>42</v>
      </c>
      <c r="O529" s="38">
        <f t="shared" si="108"/>
        <v>42</v>
      </c>
      <c r="P529" s="116">
        <f t="shared" si="109"/>
        <v>12.18</v>
      </c>
      <c r="Q529" s="116">
        <f t="shared" si="110"/>
        <v>11.256</v>
      </c>
      <c r="R529" s="183"/>
      <c r="S529" s="183"/>
      <c r="T529" s="183"/>
      <c r="U529" s="183"/>
      <c r="V529" s="183">
        <v>290</v>
      </c>
      <c r="W529" s="43">
        <v>1</v>
      </c>
      <c r="X529" s="135">
        <v>268</v>
      </c>
      <c r="Y529" s="131"/>
    </row>
    <row r="530" spans="1:25" ht="15" customHeight="1">
      <c r="A530" s="42">
        <v>5</v>
      </c>
      <c r="B530" s="43" t="s">
        <v>298</v>
      </c>
      <c r="C530" s="134" t="s">
        <v>299</v>
      </c>
      <c r="D530" s="93" t="s">
        <v>23</v>
      </c>
      <c r="E530" s="43">
        <v>72</v>
      </c>
      <c r="F530" s="43">
        <v>57</v>
      </c>
      <c r="G530" s="43"/>
      <c r="H530" s="38"/>
      <c r="I530" s="38"/>
      <c r="J530" s="38">
        <v>70</v>
      </c>
      <c r="K530" s="38">
        <f t="shared" si="107"/>
        <v>70</v>
      </c>
      <c r="L530" s="38"/>
      <c r="M530" s="38"/>
      <c r="N530" s="38">
        <f t="shared" si="108"/>
        <v>70</v>
      </c>
      <c r="O530" s="38">
        <f t="shared" si="108"/>
        <v>70</v>
      </c>
      <c r="P530" s="116">
        <f t="shared" si="109"/>
        <v>20.3</v>
      </c>
      <c r="Q530" s="116">
        <f t="shared" si="110"/>
        <v>18.760000000000002</v>
      </c>
      <c r="R530" s="183"/>
      <c r="S530" s="183"/>
      <c r="T530" s="183"/>
      <c r="U530" s="183"/>
      <c r="V530" s="183">
        <v>290</v>
      </c>
      <c r="W530" s="43">
        <v>1</v>
      </c>
      <c r="X530" s="135">
        <v>268</v>
      </c>
      <c r="Y530" s="131"/>
    </row>
    <row r="531" spans="1:25" ht="15" customHeight="1">
      <c r="A531" s="42">
        <v>6</v>
      </c>
      <c r="B531" s="43" t="s">
        <v>298</v>
      </c>
      <c r="C531" s="134" t="s">
        <v>299</v>
      </c>
      <c r="D531" s="93" t="s">
        <v>23</v>
      </c>
      <c r="E531" s="43">
        <v>151</v>
      </c>
      <c r="F531" s="43">
        <v>57</v>
      </c>
      <c r="G531" s="43"/>
      <c r="H531" s="38"/>
      <c r="I531" s="38"/>
      <c r="J531" s="38">
        <v>1</v>
      </c>
      <c r="K531" s="38">
        <f t="shared" si="107"/>
        <v>1</v>
      </c>
      <c r="L531" s="38"/>
      <c r="M531" s="38"/>
      <c r="N531" s="38">
        <f t="shared" si="108"/>
        <v>1</v>
      </c>
      <c r="O531" s="38">
        <f t="shared" si="108"/>
        <v>1</v>
      </c>
      <c r="P531" s="116">
        <f t="shared" si="109"/>
        <v>0.33500000000000002</v>
      </c>
      <c r="Q531" s="116">
        <f t="shared" si="110"/>
        <v>0.23599999999999999</v>
      </c>
      <c r="R531" s="183"/>
      <c r="S531" s="183"/>
      <c r="T531" s="183"/>
      <c r="U531" s="183"/>
      <c r="V531" s="183">
        <v>335</v>
      </c>
      <c r="W531" s="43">
        <v>1</v>
      </c>
      <c r="X531" s="135">
        <v>236</v>
      </c>
      <c r="Y531" s="131"/>
    </row>
    <row r="532" spans="1:25" s="84" customFormat="1" ht="15" customHeight="1">
      <c r="A532" s="35"/>
      <c r="B532" s="74"/>
      <c r="C532" s="82" t="s">
        <v>24</v>
      </c>
      <c r="D532" s="36" t="s">
        <v>23</v>
      </c>
      <c r="E532" s="75"/>
      <c r="F532" s="75"/>
      <c r="G532" s="37"/>
      <c r="H532" s="58"/>
      <c r="I532" s="58"/>
      <c r="J532" s="58">
        <f>SUM(J526:J531)</f>
        <v>237</v>
      </c>
      <c r="K532" s="58">
        <f>SUM(K526:K531)</f>
        <v>237</v>
      </c>
      <c r="L532" s="46"/>
      <c r="M532" s="46"/>
      <c r="N532" s="38">
        <f t="shared" si="108"/>
        <v>237</v>
      </c>
      <c r="O532" s="38">
        <f t="shared" si="108"/>
        <v>237</v>
      </c>
      <c r="P532" s="115">
        <f>(O532*V532/1000)/W532</f>
        <v>79.394999999999996</v>
      </c>
      <c r="Q532" s="115">
        <f>O532*X532/1000</f>
        <v>55.932000000000002</v>
      </c>
      <c r="R532" s="35"/>
      <c r="S532" s="35"/>
      <c r="T532" s="39"/>
      <c r="U532" s="39"/>
      <c r="V532" s="35">
        <v>335</v>
      </c>
      <c r="W532" s="35">
        <v>1</v>
      </c>
      <c r="X532" s="40">
        <v>236</v>
      </c>
      <c r="Y532" s="41"/>
    </row>
    <row r="533" spans="1:25" ht="15" customHeight="1">
      <c r="A533" s="42">
        <v>1</v>
      </c>
      <c r="B533" s="43" t="s">
        <v>300</v>
      </c>
      <c r="C533" s="134" t="s">
        <v>301</v>
      </c>
      <c r="D533" s="93" t="s">
        <v>23</v>
      </c>
      <c r="E533" s="43">
        <v>0</v>
      </c>
      <c r="F533" s="43">
        <v>0</v>
      </c>
      <c r="G533" s="43"/>
      <c r="H533" s="38"/>
      <c r="I533" s="38"/>
      <c r="J533" s="38">
        <v>80</v>
      </c>
      <c r="K533" s="38">
        <f>SUM(J533,,)</f>
        <v>80</v>
      </c>
      <c r="L533" s="38"/>
      <c r="M533" s="38"/>
      <c r="N533" s="38">
        <f t="shared" si="108"/>
        <v>80</v>
      </c>
      <c r="O533" s="38">
        <f t="shared" si="108"/>
        <v>80</v>
      </c>
      <c r="P533" s="116">
        <f>V533/W533*O533/1000</f>
        <v>26.4</v>
      </c>
      <c r="Q533" s="116">
        <f>X533*O533/1000</f>
        <v>20.8</v>
      </c>
      <c r="R533" s="183"/>
      <c r="S533" s="183"/>
      <c r="T533" s="183"/>
      <c r="U533" s="183"/>
      <c r="V533" s="183">
        <v>330</v>
      </c>
      <c r="W533" s="43">
        <v>1</v>
      </c>
      <c r="X533" s="135">
        <v>260</v>
      </c>
      <c r="Y533" s="131"/>
    </row>
    <row r="534" spans="1:25" s="84" customFormat="1" ht="15" customHeight="1">
      <c r="A534" s="49"/>
      <c r="B534" s="85"/>
      <c r="C534" s="50" t="s">
        <v>24</v>
      </c>
      <c r="D534" s="36" t="s">
        <v>23</v>
      </c>
      <c r="E534" s="45"/>
      <c r="F534" s="45"/>
      <c r="G534" s="45"/>
      <c r="H534" s="46"/>
      <c r="I534" s="46"/>
      <c r="J534" s="46">
        <f>SUM(J533)</f>
        <v>80</v>
      </c>
      <c r="K534" s="46">
        <f>SUM(K533)</f>
        <v>80</v>
      </c>
      <c r="L534" s="46"/>
      <c r="M534" s="46"/>
      <c r="N534" s="38">
        <f t="shared" si="108"/>
        <v>80</v>
      </c>
      <c r="O534" s="38">
        <f t="shared" si="108"/>
        <v>80</v>
      </c>
      <c r="P534" s="115">
        <f>V534/W534*O534/1000</f>
        <v>26.4</v>
      </c>
      <c r="Q534" s="115">
        <f>X534*O534/1000</f>
        <v>20.8</v>
      </c>
      <c r="R534" s="86"/>
      <c r="S534" s="86"/>
      <c r="T534" s="86"/>
      <c r="U534" s="86"/>
      <c r="V534" s="86">
        <v>330</v>
      </c>
      <c r="W534" s="45">
        <v>1</v>
      </c>
      <c r="X534" s="83">
        <v>260</v>
      </c>
      <c r="Y534" s="41"/>
    </row>
    <row r="535" spans="1:25" ht="15" customHeight="1">
      <c r="A535" s="42">
        <v>1</v>
      </c>
      <c r="B535" s="134"/>
      <c r="C535" s="134" t="s">
        <v>302</v>
      </c>
      <c r="D535" s="93" t="s">
        <v>23</v>
      </c>
      <c r="E535" s="43" t="s">
        <v>303</v>
      </c>
      <c r="F535" s="43">
        <v>76</v>
      </c>
      <c r="G535" s="43"/>
      <c r="H535" s="38"/>
      <c r="I535" s="38"/>
      <c r="J535" s="38">
        <v>27</v>
      </c>
      <c r="K535" s="38">
        <f>SUM(J535,,)</f>
        <v>27</v>
      </c>
      <c r="L535" s="38"/>
      <c r="M535" s="38"/>
      <c r="N535" s="38">
        <f t="shared" si="108"/>
        <v>27</v>
      </c>
      <c r="O535" s="38">
        <f t="shared" si="108"/>
        <v>27</v>
      </c>
      <c r="P535" s="116">
        <f t="shared" ref="P535:P564" si="111">V535/W535*O535/1000</f>
        <v>16.2</v>
      </c>
      <c r="Q535" s="116">
        <f t="shared" ref="Q535:Q561" si="112">X535*O535/1000</f>
        <v>13.986000000000001</v>
      </c>
      <c r="R535" s="133"/>
      <c r="S535" s="133"/>
      <c r="T535" s="133"/>
      <c r="U535" s="133"/>
      <c r="V535" s="128">
        <v>600</v>
      </c>
      <c r="W535" s="43">
        <v>1</v>
      </c>
      <c r="X535" s="135">
        <v>518</v>
      </c>
      <c r="Y535" s="133"/>
    </row>
    <row r="536" spans="1:25" ht="15" customHeight="1">
      <c r="A536" s="42">
        <v>2</v>
      </c>
      <c r="B536" s="134"/>
      <c r="C536" s="134" t="s">
        <v>302</v>
      </c>
      <c r="D536" s="93" t="s">
        <v>23</v>
      </c>
      <c r="E536" s="43">
        <v>26</v>
      </c>
      <c r="F536" s="43">
        <v>76</v>
      </c>
      <c r="G536" s="43"/>
      <c r="H536" s="38"/>
      <c r="I536" s="38"/>
      <c r="J536" s="38">
        <v>1</v>
      </c>
      <c r="K536" s="38">
        <f>SUM(J536,,)</f>
        <v>1</v>
      </c>
      <c r="L536" s="38"/>
      <c r="M536" s="38"/>
      <c r="N536" s="38">
        <f t="shared" si="108"/>
        <v>1</v>
      </c>
      <c r="O536" s="38">
        <f t="shared" si="108"/>
        <v>1</v>
      </c>
      <c r="P536" s="116">
        <f t="shared" si="111"/>
        <v>0.6</v>
      </c>
      <c r="Q536" s="116">
        <f t="shared" si="112"/>
        <v>0.51800000000000002</v>
      </c>
      <c r="R536" s="133"/>
      <c r="S536" s="133"/>
      <c r="T536" s="133"/>
      <c r="U536" s="133"/>
      <c r="V536" s="128">
        <v>600</v>
      </c>
      <c r="W536" s="43">
        <v>1</v>
      </c>
      <c r="X536" s="135">
        <v>518</v>
      </c>
      <c r="Y536" s="133"/>
    </row>
    <row r="537" spans="1:25" s="84" customFormat="1" ht="15" customHeight="1">
      <c r="A537" s="49"/>
      <c r="B537" s="85"/>
      <c r="C537" s="50" t="s">
        <v>24</v>
      </c>
      <c r="D537" s="36" t="s">
        <v>23</v>
      </c>
      <c r="E537" s="45"/>
      <c r="F537" s="45"/>
      <c r="G537" s="45"/>
      <c r="H537" s="46"/>
      <c r="I537" s="46"/>
      <c r="J537" s="46">
        <f>SUM(J535:J536)</f>
        <v>28</v>
      </c>
      <c r="K537" s="46">
        <f>SUM(K535:K536)</f>
        <v>28</v>
      </c>
      <c r="L537" s="46"/>
      <c r="M537" s="46"/>
      <c r="N537" s="38">
        <f t="shared" si="108"/>
        <v>28</v>
      </c>
      <c r="O537" s="38">
        <f t="shared" si="108"/>
        <v>28</v>
      </c>
      <c r="P537" s="115">
        <f t="shared" si="111"/>
        <v>16.8</v>
      </c>
      <c r="Q537" s="115">
        <f t="shared" si="112"/>
        <v>14.504</v>
      </c>
      <c r="R537" s="88"/>
      <c r="S537" s="88"/>
      <c r="T537" s="88"/>
      <c r="U537" s="88"/>
      <c r="V537" s="75">
        <v>600</v>
      </c>
      <c r="W537" s="45">
        <v>1</v>
      </c>
      <c r="X537" s="83">
        <v>518</v>
      </c>
      <c r="Y537" s="88"/>
    </row>
    <row r="538" spans="1:25" ht="15" customHeight="1">
      <c r="A538" s="42">
        <v>1</v>
      </c>
      <c r="B538" s="43" t="s">
        <v>304</v>
      </c>
      <c r="C538" s="162" t="s">
        <v>305</v>
      </c>
      <c r="D538" s="93" t="s">
        <v>23</v>
      </c>
      <c r="E538" s="43">
        <v>9</v>
      </c>
      <c r="F538" s="43">
        <v>77</v>
      </c>
      <c r="G538" s="43"/>
      <c r="H538" s="38"/>
      <c r="I538" s="38"/>
      <c r="J538" s="38">
        <v>29</v>
      </c>
      <c r="K538" s="38">
        <f t="shared" ref="K538:K545" si="113">SUM(J538,,)</f>
        <v>29</v>
      </c>
      <c r="L538" s="38"/>
      <c r="M538" s="38"/>
      <c r="N538" s="38">
        <f t="shared" si="108"/>
        <v>29</v>
      </c>
      <c r="O538" s="38">
        <f t="shared" si="108"/>
        <v>29</v>
      </c>
      <c r="P538" s="116">
        <f t="shared" si="111"/>
        <v>14.5</v>
      </c>
      <c r="Q538" s="116">
        <f t="shared" si="112"/>
        <v>12.324999999999999</v>
      </c>
      <c r="R538" s="133"/>
      <c r="S538" s="133"/>
      <c r="T538" s="133"/>
      <c r="U538" s="133"/>
      <c r="V538" s="128">
        <v>500</v>
      </c>
      <c r="W538" s="43">
        <v>1</v>
      </c>
      <c r="X538" s="135">
        <v>425</v>
      </c>
      <c r="Y538" s="133"/>
    </row>
    <row r="539" spans="1:25" ht="15" customHeight="1">
      <c r="A539" s="42">
        <v>2</v>
      </c>
      <c r="B539" s="43" t="s">
        <v>304</v>
      </c>
      <c r="C539" s="162" t="s">
        <v>305</v>
      </c>
      <c r="D539" s="93" t="s">
        <v>23</v>
      </c>
      <c r="E539" s="43">
        <v>26</v>
      </c>
      <c r="F539" s="43">
        <v>77</v>
      </c>
      <c r="G539" s="43"/>
      <c r="H539" s="38"/>
      <c r="I539" s="38"/>
      <c r="J539" s="38">
        <v>2</v>
      </c>
      <c r="K539" s="38">
        <f t="shared" si="113"/>
        <v>2</v>
      </c>
      <c r="L539" s="38"/>
      <c r="M539" s="38"/>
      <c r="N539" s="38">
        <f t="shared" si="108"/>
        <v>2</v>
      </c>
      <c r="O539" s="38">
        <f t="shared" si="108"/>
        <v>2</v>
      </c>
      <c r="P539" s="116">
        <f t="shared" si="111"/>
        <v>1</v>
      </c>
      <c r="Q539" s="116">
        <f t="shared" si="112"/>
        <v>0.85</v>
      </c>
      <c r="R539" s="133"/>
      <c r="S539" s="133"/>
      <c r="T539" s="133"/>
      <c r="U539" s="133"/>
      <c r="V539" s="128">
        <v>500</v>
      </c>
      <c r="W539" s="43">
        <v>1</v>
      </c>
      <c r="X539" s="135">
        <v>425</v>
      </c>
      <c r="Y539" s="133"/>
    </row>
    <row r="540" spans="1:25" ht="15" customHeight="1">
      <c r="A540" s="42">
        <v>3</v>
      </c>
      <c r="B540" s="43" t="s">
        <v>304</v>
      </c>
      <c r="C540" s="162" t="s">
        <v>305</v>
      </c>
      <c r="D540" s="93" t="s">
        <v>23</v>
      </c>
      <c r="E540" s="43">
        <v>1</v>
      </c>
      <c r="F540" s="43">
        <v>78</v>
      </c>
      <c r="G540" s="43"/>
      <c r="H540" s="38"/>
      <c r="I540" s="38"/>
      <c r="J540" s="38">
        <v>3</v>
      </c>
      <c r="K540" s="38">
        <f t="shared" si="113"/>
        <v>3</v>
      </c>
      <c r="L540" s="38"/>
      <c r="M540" s="38"/>
      <c r="N540" s="38">
        <f t="shared" si="108"/>
        <v>3</v>
      </c>
      <c r="O540" s="38">
        <f t="shared" si="108"/>
        <v>3</v>
      </c>
      <c r="P540" s="116">
        <f t="shared" si="111"/>
        <v>1.5</v>
      </c>
      <c r="Q540" s="116">
        <f t="shared" si="112"/>
        <v>1.2749999999999999</v>
      </c>
      <c r="R540" s="133"/>
      <c r="S540" s="133"/>
      <c r="T540" s="133"/>
      <c r="U540" s="133"/>
      <c r="V540" s="128">
        <v>500</v>
      </c>
      <c r="W540" s="43">
        <v>1</v>
      </c>
      <c r="X540" s="135">
        <v>425</v>
      </c>
      <c r="Y540" s="133"/>
    </row>
    <row r="541" spans="1:25" ht="15" customHeight="1">
      <c r="A541" s="42">
        <v>4</v>
      </c>
      <c r="B541" s="43" t="s">
        <v>304</v>
      </c>
      <c r="C541" s="162" t="s">
        <v>305</v>
      </c>
      <c r="D541" s="93" t="s">
        <v>23</v>
      </c>
      <c r="E541" s="43">
        <v>9</v>
      </c>
      <c r="F541" s="43">
        <v>78</v>
      </c>
      <c r="G541" s="43"/>
      <c r="H541" s="38"/>
      <c r="I541" s="38"/>
      <c r="J541" s="38">
        <v>6</v>
      </c>
      <c r="K541" s="38">
        <f t="shared" si="113"/>
        <v>6</v>
      </c>
      <c r="L541" s="38"/>
      <c r="M541" s="38"/>
      <c r="N541" s="38">
        <f t="shared" si="108"/>
        <v>6</v>
      </c>
      <c r="O541" s="38">
        <f t="shared" si="108"/>
        <v>6</v>
      </c>
      <c r="P541" s="116">
        <f t="shared" si="111"/>
        <v>3</v>
      </c>
      <c r="Q541" s="116">
        <f t="shared" si="112"/>
        <v>2.5499999999999998</v>
      </c>
      <c r="R541" s="133"/>
      <c r="S541" s="133"/>
      <c r="T541" s="133"/>
      <c r="U541" s="133"/>
      <c r="V541" s="128">
        <v>500</v>
      </c>
      <c r="W541" s="43">
        <v>1</v>
      </c>
      <c r="X541" s="135">
        <v>425</v>
      </c>
      <c r="Y541" s="133"/>
    </row>
    <row r="542" spans="1:25" ht="15" customHeight="1">
      <c r="A542" s="42">
        <v>5</v>
      </c>
      <c r="B542" s="43" t="s">
        <v>304</v>
      </c>
      <c r="C542" s="162" t="s">
        <v>305</v>
      </c>
      <c r="D542" s="93" t="s">
        <v>23</v>
      </c>
      <c r="E542" s="43">
        <v>42</v>
      </c>
      <c r="F542" s="43">
        <v>78</v>
      </c>
      <c r="G542" s="43"/>
      <c r="H542" s="38"/>
      <c r="I542" s="38"/>
      <c r="J542" s="38">
        <v>3</v>
      </c>
      <c r="K542" s="38">
        <f t="shared" si="113"/>
        <v>3</v>
      </c>
      <c r="L542" s="38"/>
      <c r="M542" s="38"/>
      <c r="N542" s="38">
        <f t="shared" si="108"/>
        <v>3</v>
      </c>
      <c r="O542" s="38">
        <f t="shared" si="108"/>
        <v>3</v>
      </c>
      <c r="P542" s="116">
        <f t="shared" si="111"/>
        <v>1.5</v>
      </c>
      <c r="Q542" s="116">
        <f t="shared" si="112"/>
        <v>1.2749999999999999</v>
      </c>
      <c r="R542" s="133"/>
      <c r="S542" s="133"/>
      <c r="T542" s="133"/>
      <c r="U542" s="133"/>
      <c r="V542" s="128">
        <v>500</v>
      </c>
      <c r="W542" s="43">
        <v>1</v>
      </c>
      <c r="X542" s="135">
        <v>425</v>
      </c>
      <c r="Y542" s="133"/>
    </row>
    <row r="543" spans="1:25" ht="15" customHeight="1">
      <c r="A543" s="42">
        <v>6</v>
      </c>
      <c r="B543" s="43" t="s">
        <v>304</v>
      </c>
      <c r="C543" s="162" t="s">
        <v>305</v>
      </c>
      <c r="D543" s="93" t="s">
        <v>23</v>
      </c>
      <c r="E543" s="43">
        <v>20</v>
      </c>
      <c r="F543" s="43">
        <v>81</v>
      </c>
      <c r="G543" s="43"/>
      <c r="H543" s="38"/>
      <c r="I543" s="38"/>
      <c r="J543" s="38">
        <v>4</v>
      </c>
      <c r="K543" s="38">
        <f t="shared" si="113"/>
        <v>4</v>
      </c>
      <c r="L543" s="38"/>
      <c r="M543" s="38"/>
      <c r="N543" s="38">
        <f t="shared" si="108"/>
        <v>4</v>
      </c>
      <c r="O543" s="38">
        <f t="shared" si="108"/>
        <v>4</v>
      </c>
      <c r="P543" s="116">
        <f t="shared" si="111"/>
        <v>2</v>
      </c>
      <c r="Q543" s="116">
        <f t="shared" si="112"/>
        <v>1.7</v>
      </c>
      <c r="R543" s="133"/>
      <c r="S543" s="133"/>
      <c r="T543" s="133"/>
      <c r="U543" s="133"/>
      <c r="V543" s="128">
        <v>500</v>
      </c>
      <c r="W543" s="43">
        <v>1</v>
      </c>
      <c r="X543" s="135">
        <v>425</v>
      </c>
      <c r="Y543" s="133"/>
    </row>
    <row r="544" spans="1:25" ht="15" customHeight="1">
      <c r="A544" s="42">
        <v>7</v>
      </c>
      <c r="B544" s="43" t="s">
        <v>304</v>
      </c>
      <c r="C544" s="162" t="s">
        <v>305</v>
      </c>
      <c r="D544" s="93" t="s">
        <v>23</v>
      </c>
      <c r="E544" s="43">
        <v>21</v>
      </c>
      <c r="F544" s="43">
        <v>81</v>
      </c>
      <c r="G544" s="43"/>
      <c r="H544" s="38"/>
      <c r="I544" s="38"/>
      <c r="J544" s="38">
        <v>30</v>
      </c>
      <c r="K544" s="38">
        <f t="shared" si="113"/>
        <v>30</v>
      </c>
      <c r="L544" s="38"/>
      <c r="M544" s="38"/>
      <c r="N544" s="38">
        <f t="shared" si="108"/>
        <v>30</v>
      </c>
      <c r="O544" s="38">
        <f t="shared" si="108"/>
        <v>30</v>
      </c>
      <c r="P544" s="116">
        <f t="shared" si="111"/>
        <v>15</v>
      </c>
      <c r="Q544" s="116">
        <f t="shared" si="112"/>
        <v>12.75</v>
      </c>
      <c r="R544" s="133"/>
      <c r="S544" s="133"/>
      <c r="T544" s="133"/>
      <c r="U544" s="133"/>
      <c r="V544" s="128">
        <v>500</v>
      </c>
      <c r="W544" s="43">
        <v>1</v>
      </c>
      <c r="X544" s="135">
        <v>425</v>
      </c>
      <c r="Y544" s="133"/>
    </row>
    <row r="545" spans="1:25" ht="15" customHeight="1">
      <c r="A545" s="42">
        <v>8</v>
      </c>
      <c r="B545" s="43" t="s">
        <v>304</v>
      </c>
      <c r="C545" s="162" t="s">
        <v>305</v>
      </c>
      <c r="D545" s="93" t="s">
        <v>23</v>
      </c>
      <c r="E545" s="43">
        <v>22</v>
      </c>
      <c r="F545" s="43">
        <v>84</v>
      </c>
      <c r="G545" s="43"/>
      <c r="H545" s="38"/>
      <c r="I545" s="38"/>
      <c r="J545" s="38">
        <v>17</v>
      </c>
      <c r="K545" s="38">
        <f t="shared" si="113"/>
        <v>17</v>
      </c>
      <c r="L545" s="38"/>
      <c r="M545" s="38"/>
      <c r="N545" s="38">
        <f t="shared" si="108"/>
        <v>17</v>
      </c>
      <c r="O545" s="38">
        <f t="shared" si="108"/>
        <v>17</v>
      </c>
      <c r="P545" s="116">
        <f t="shared" si="111"/>
        <v>8.5</v>
      </c>
      <c r="Q545" s="116">
        <f t="shared" si="112"/>
        <v>7.2249999999999996</v>
      </c>
      <c r="R545" s="133"/>
      <c r="S545" s="133"/>
      <c r="T545" s="133"/>
      <c r="U545" s="133"/>
      <c r="V545" s="128">
        <v>500</v>
      </c>
      <c r="W545" s="43">
        <v>1</v>
      </c>
      <c r="X545" s="135">
        <v>425</v>
      </c>
      <c r="Y545" s="133"/>
    </row>
    <row r="546" spans="1:25" s="84" customFormat="1" ht="15" customHeight="1">
      <c r="A546" s="49"/>
      <c r="B546" s="85"/>
      <c r="C546" s="50" t="s">
        <v>24</v>
      </c>
      <c r="D546" s="36" t="s">
        <v>23</v>
      </c>
      <c r="E546" s="45"/>
      <c r="F546" s="45"/>
      <c r="G546" s="45"/>
      <c r="H546" s="46"/>
      <c r="I546" s="46"/>
      <c r="J546" s="46">
        <f>SUM(J538:J545)</f>
        <v>94</v>
      </c>
      <c r="K546" s="46">
        <f>SUM(K538:K545)</f>
        <v>94</v>
      </c>
      <c r="L546" s="46"/>
      <c r="M546" s="46"/>
      <c r="N546" s="38">
        <f t="shared" si="108"/>
        <v>94</v>
      </c>
      <c r="O546" s="38">
        <f t="shared" si="108"/>
        <v>94</v>
      </c>
      <c r="P546" s="115">
        <f t="shared" si="111"/>
        <v>47</v>
      </c>
      <c r="Q546" s="115">
        <f t="shared" si="112"/>
        <v>39.950000000000003</v>
      </c>
      <c r="R546" s="45"/>
      <c r="S546" s="88"/>
      <c r="T546" s="88"/>
      <c r="U546" s="88"/>
      <c r="V546" s="75">
        <v>500</v>
      </c>
      <c r="W546" s="45">
        <v>1</v>
      </c>
      <c r="X546" s="83">
        <v>425</v>
      </c>
      <c r="Y546" s="88"/>
    </row>
    <row r="547" spans="1:25" ht="15" customHeight="1">
      <c r="A547" s="42">
        <v>1</v>
      </c>
      <c r="B547" s="134"/>
      <c r="C547" s="162" t="s">
        <v>306</v>
      </c>
      <c r="D547" s="93" t="s">
        <v>23</v>
      </c>
      <c r="E547" s="43">
        <v>1</v>
      </c>
      <c r="F547" s="43">
        <v>86</v>
      </c>
      <c r="G547" s="43"/>
      <c r="H547" s="38"/>
      <c r="I547" s="38"/>
      <c r="J547" s="38">
        <v>1</v>
      </c>
      <c r="K547" s="38">
        <f>SUM(J547,,)</f>
        <v>1</v>
      </c>
      <c r="L547" s="38"/>
      <c r="M547" s="38"/>
      <c r="N547" s="38">
        <f t="shared" si="108"/>
        <v>1</v>
      </c>
      <c r="O547" s="38">
        <f t="shared" si="108"/>
        <v>1</v>
      </c>
      <c r="P547" s="116">
        <f t="shared" si="111"/>
        <v>0.13200000000000001</v>
      </c>
      <c r="Q547" s="116">
        <f t="shared" si="112"/>
        <v>0.1</v>
      </c>
      <c r="R547" s="43"/>
      <c r="S547" s="133"/>
      <c r="T547" s="133"/>
      <c r="U547" s="133"/>
      <c r="V547" s="128">
        <v>132</v>
      </c>
      <c r="W547" s="43">
        <v>1</v>
      </c>
      <c r="X547" s="135">
        <v>100</v>
      </c>
      <c r="Y547" s="133"/>
    </row>
    <row r="548" spans="1:25" s="84" customFormat="1" ht="15" customHeight="1">
      <c r="A548" s="49"/>
      <c r="B548" s="85"/>
      <c r="C548" s="50" t="s">
        <v>24</v>
      </c>
      <c r="D548" s="36" t="s">
        <v>23</v>
      </c>
      <c r="E548" s="45"/>
      <c r="F548" s="45"/>
      <c r="G548" s="45"/>
      <c r="H548" s="46"/>
      <c r="I548" s="46"/>
      <c r="J548" s="46">
        <f>SUM(J547)</f>
        <v>1</v>
      </c>
      <c r="K548" s="46">
        <f>SUM(K547)</f>
        <v>1</v>
      </c>
      <c r="L548" s="46"/>
      <c r="M548" s="46"/>
      <c r="N548" s="38">
        <f t="shared" si="108"/>
        <v>1</v>
      </c>
      <c r="O548" s="38">
        <f t="shared" si="108"/>
        <v>1</v>
      </c>
      <c r="P548" s="115">
        <f t="shared" si="111"/>
        <v>0.13200000000000001</v>
      </c>
      <c r="Q548" s="115">
        <f t="shared" si="112"/>
        <v>0.1</v>
      </c>
      <c r="R548" s="45"/>
      <c r="S548" s="88"/>
      <c r="T548" s="88"/>
      <c r="U548" s="88"/>
      <c r="V548" s="75">
        <v>132</v>
      </c>
      <c r="W548" s="45">
        <v>1</v>
      </c>
      <c r="X548" s="83">
        <v>100</v>
      </c>
      <c r="Y548" s="88"/>
    </row>
    <row r="549" spans="1:25" ht="15" customHeight="1">
      <c r="A549" s="42">
        <v>1</v>
      </c>
      <c r="B549" s="134"/>
      <c r="C549" s="162" t="s">
        <v>307</v>
      </c>
      <c r="D549" s="93" t="s">
        <v>23</v>
      </c>
      <c r="E549" s="43">
        <v>1</v>
      </c>
      <c r="F549" s="43">
        <v>86</v>
      </c>
      <c r="G549" s="43"/>
      <c r="H549" s="38"/>
      <c r="I549" s="38"/>
      <c r="J549" s="38">
        <v>4</v>
      </c>
      <c r="K549" s="38">
        <f>SUM(J549,,)</f>
        <v>4</v>
      </c>
      <c r="L549" s="38"/>
      <c r="M549" s="38"/>
      <c r="N549" s="38">
        <f t="shared" si="108"/>
        <v>4</v>
      </c>
      <c r="O549" s="38">
        <f t="shared" si="108"/>
        <v>4</v>
      </c>
      <c r="P549" s="116">
        <f t="shared" si="111"/>
        <v>1.2</v>
      </c>
      <c r="Q549" s="116">
        <f t="shared" si="112"/>
        <v>0.46</v>
      </c>
      <c r="R549" s="43"/>
      <c r="S549" s="133"/>
      <c r="T549" s="133"/>
      <c r="U549" s="133"/>
      <c r="V549" s="128">
        <v>300</v>
      </c>
      <c r="W549" s="43">
        <v>1</v>
      </c>
      <c r="X549" s="135">
        <v>115</v>
      </c>
      <c r="Y549" s="133"/>
    </row>
    <row r="550" spans="1:25" ht="15" customHeight="1">
      <c r="A550" s="42">
        <v>2</v>
      </c>
      <c r="B550" s="134"/>
      <c r="C550" s="162" t="s">
        <v>307</v>
      </c>
      <c r="D550" s="93" t="s">
        <v>23</v>
      </c>
      <c r="E550" s="43">
        <v>2</v>
      </c>
      <c r="F550" s="43">
        <v>86</v>
      </c>
      <c r="G550" s="43"/>
      <c r="H550" s="38"/>
      <c r="I550" s="38"/>
      <c r="J550" s="38">
        <v>6</v>
      </c>
      <c r="K550" s="38">
        <f>SUM(J550,,)</f>
        <v>6</v>
      </c>
      <c r="L550" s="38"/>
      <c r="M550" s="38"/>
      <c r="N550" s="38">
        <f t="shared" si="108"/>
        <v>6</v>
      </c>
      <c r="O550" s="38">
        <f t="shared" si="108"/>
        <v>6</v>
      </c>
      <c r="P550" s="116">
        <f t="shared" si="111"/>
        <v>1.8</v>
      </c>
      <c r="Q550" s="116">
        <f t="shared" si="112"/>
        <v>0.69</v>
      </c>
      <c r="R550" s="43"/>
      <c r="S550" s="133"/>
      <c r="T550" s="133"/>
      <c r="U550" s="133"/>
      <c r="V550" s="128">
        <v>300</v>
      </c>
      <c r="W550" s="43">
        <v>1</v>
      </c>
      <c r="X550" s="135">
        <v>115</v>
      </c>
      <c r="Y550" s="133"/>
    </row>
    <row r="551" spans="1:25" s="84" customFormat="1" ht="15" customHeight="1">
      <c r="A551" s="49"/>
      <c r="B551" s="85"/>
      <c r="C551" s="50" t="s">
        <v>24</v>
      </c>
      <c r="D551" s="36" t="s">
        <v>23</v>
      </c>
      <c r="E551" s="45"/>
      <c r="F551" s="45"/>
      <c r="G551" s="45"/>
      <c r="H551" s="46"/>
      <c r="I551" s="46"/>
      <c r="J551" s="46">
        <f>SUM(J549:J550)</f>
        <v>10</v>
      </c>
      <c r="K551" s="46">
        <f>SUM(K549:K550)</f>
        <v>10</v>
      </c>
      <c r="L551" s="46"/>
      <c r="M551" s="46"/>
      <c r="N551" s="38">
        <f t="shared" si="108"/>
        <v>10</v>
      </c>
      <c r="O551" s="38">
        <f t="shared" si="108"/>
        <v>10</v>
      </c>
      <c r="P551" s="115">
        <f t="shared" si="111"/>
        <v>3</v>
      </c>
      <c r="Q551" s="115">
        <f t="shared" si="112"/>
        <v>1.1499999999999999</v>
      </c>
      <c r="R551" s="45"/>
      <c r="S551" s="88"/>
      <c r="T551" s="88"/>
      <c r="U551" s="88"/>
      <c r="V551" s="75">
        <v>300</v>
      </c>
      <c r="W551" s="45">
        <v>1</v>
      </c>
      <c r="X551" s="83">
        <v>115</v>
      </c>
      <c r="Y551" s="88"/>
    </row>
    <row r="552" spans="1:25" ht="15" customHeight="1">
      <c r="A552" s="42">
        <v>1</v>
      </c>
      <c r="B552" s="43" t="s">
        <v>308</v>
      </c>
      <c r="C552" s="162" t="s">
        <v>309</v>
      </c>
      <c r="D552" s="93" t="s">
        <v>23</v>
      </c>
      <c r="E552" s="43">
        <v>16</v>
      </c>
      <c r="F552" s="43">
        <v>85</v>
      </c>
      <c r="G552" s="43"/>
      <c r="H552" s="38"/>
      <c r="I552" s="38"/>
      <c r="J552" s="38">
        <v>22</v>
      </c>
      <c r="K552" s="38">
        <f>SUM(J552,,)</f>
        <v>22</v>
      </c>
      <c r="L552" s="38"/>
      <c r="M552" s="38"/>
      <c r="N552" s="38">
        <f t="shared" si="108"/>
        <v>22</v>
      </c>
      <c r="O552" s="38">
        <f t="shared" si="108"/>
        <v>22</v>
      </c>
      <c r="P552" s="116">
        <f t="shared" si="111"/>
        <v>9.68</v>
      </c>
      <c r="Q552" s="116">
        <f t="shared" si="112"/>
        <v>6.7320000000000002</v>
      </c>
      <c r="R552" s="43"/>
      <c r="S552" s="133"/>
      <c r="T552" s="133"/>
      <c r="U552" s="133"/>
      <c r="V552" s="128">
        <v>440</v>
      </c>
      <c r="W552" s="43">
        <v>1</v>
      </c>
      <c r="X552" s="135">
        <v>306</v>
      </c>
      <c r="Y552" s="133"/>
    </row>
    <row r="553" spans="1:25" ht="15" customHeight="1">
      <c r="A553" s="42">
        <v>2</v>
      </c>
      <c r="B553" s="43" t="s">
        <v>308</v>
      </c>
      <c r="C553" s="162" t="s">
        <v>309</v>
      </c>
      <c r="D553" s="93" t="s">
        <v>23</v>
      </c>
      <c r="E553" s="43">
        <v>17</v>
      </c>
      <c r="F553" s="43">
        <v>85</v>
      </c>
      <c r="G553" s="43"/>
      <c r="H553" s="38"/>
      <c r="I553" s="38"/>
      <c r="J553" s="38">
        <v>10</v>
      </c>
      <c r="K553" s="38">
        <f>SUM(J553,,)</f>
        <v>10</v>
      </c>
      <c r="L553" s="38"/>
      <c r="M553" s="38"/>
      <c r="N553" s="38">
        <f t="shared" si="108"/>
        <v>10</v>
      </c>
      <c r="O553" s="38">
        <f t="shared" si="108"/>
        <v>10</v>
      </c>
      <c r="P553" s="116">
        <f t="shared" si="111"/>
        <v>4.4000000000000004</v>
      </c>
      <c r="Q553" s="116">
        <f t="shared" si="112"/>
        <v>3.06</v>
      </c>
      <c r="R553" s="43"/>
      <c r="S553" s="133"/>
      <c r="T553" s="133"/>
      <c r="U553" s="133"/>
      <c r="V553" s="128">
        <v>440</v>
      </c>
      <c r="W553" s="43">
        <v>1</v>
      </c>
      <c r="X553" s="135">
        <v>306</v>
      </c>
      <c r="Y553" s="133"/>
    </row>
    <row r="554" spans="1:25" s="84" customFormat="1" ht="15" customHeight="1">
      <c r="A554" s="49"/>
      <c r="B554" s="85"/>
      <c r="C554" s="50" t="s">
        <v>24</v>
      </c>
      <c r="D554" s="36" t="s">
        <v>23</v>
      </c>
      <c r="E554" s="45"/>
      <c r="F554" s="45"/>
      <c r="G554" s="45"/>
      <c r="H554" s="46"/>
      <c r="I554" s="46"/>
      <c r="J554" s="46">
        <f>SUM(J552:J553)</f>
        <v>32</v>
      </c>
      <c r="K554" s="46">
        <f>SUM(K552:K553)</f>
        <v>32</v>
      </c>
      <c r="L554" s="46"/>
      <c r="M554" s="46"/>
      <c r="N554" s="38">
        <f t="shared" si="108"/>
        <v>32</v>
      </c>
      <c r="O554" s="38">
        <f t="shared" si="108"/>
        <v>32</v>
      </c>
      <c r="P554" s="115">
        <f t="shared" si="111"/>
        <v>14.08</v>
      </c>
      <c r="Q554" s="115">
        <f t="shared" si="112"/>
        <v>9.7919999999999998</v>
      </c>
      <c r="R554" s="45"/>
      <c r="S554" s="88"/>
      <c r="T554" s="88"/>
      <c r="U554" s="88"/>
      <c r="V554" s="75">
        <v>440</v>
      </c>
      <c r="W554" s="45">
        <v>1</v>
      </c>
      <c r="X554" s="83">
        <v>306</v>
      </c>
      <c r="Y554" s="88"/>
    </row>
    <row r="555" spans="1:25" s="96" customFormat="1" ht="15" customHeight="1">
      <c r="A555" s="42">
        <v>1</v>
      </c>
      <c r="B555" s="134"/>
      <c r="C555" s="134" t="s">
        <v>310</v>
      </c>
      <c r="D555" s="93" t="s">
        <v>23</v>
      </c>
      <c r="E555" s="43">
        <v>65</v>
      </c>
      <c r="F555" s="43">
        <v>62</v>
      </c>
      <c r="G555" s="43"/>
      <c r="H555" s="38"/>
      <c r="I555" s="38"/>
      <c r="J555" s="38">
        <v>20</v>
      </c>
      <c r="K555" s="38">
        <f t="shared" ref="K555:K564" si="114">SUM(J555,,)</f>
        <v>20</v>
      </c>
      <c r="L555" s="38"/>
      <c r="M555" s="38"/>
      <c r="N555" s="38">
        <f t="shared" si="108"/>
        <v>20</v>
      </c>
      <c r="O555" s="38">
        <f t="shared" si="108"/>
        <v>20</v>
      </c>
      <c r="P555" s="116">
        <f t="shared" si="111"/>
        <v>5.4</v>
      </c>
      <c r="Q555" s="116">
        <f t="shared" si="112"/>
        <v>3.6</v>
      </c>
      <c r="R555" s="183"/>
      <c r="S555" s="183"/>
      <c r="T555" s="183"/>
      <c r="U555" s="183"/>
      <c r="V555" s="183">
        <v>270</v>
      </c>
      <c r="W555" s="43">
        <v>1</v>
      </c>
      <c r="X555" s="135">
        <v>180</v>
      </c>
      <c r="Y555" s="131"/>
    </row>
    <row r="556" spans="1:25" s="96" customFormat="1" ht="15" customHeight="1">
      <c r="A556" s="42">
        <v>2</v>
      </c>
      <c r="B556" s="134"/>
      <c r="C556" s="134" t="s">
        <v>310</v>
      </c>
      <c r="D556" s="93" t="s">
        <v>23</v>
      </c>
      <c r="E556" s="43">
        <v>72</v>
      </c>
      <c r="F556" s="43">
        <v>62</v>
      </c>
      <c r="G556" s="43"/>
      <c r="H556" s="38"/>
      <c r="I556" s="38"/>
      <c r="J556" s="38">
        <v>22</v>
      </c>
      <c r="K556" s="38">
        <f t="shared" si="114"/>
        <v>22</v>
      </c>
      <c r="L556" s="38"/>
      <c r="M556" s="38"/>
      <c r="N556" s="38">
        <f t="shared" si="108"/>
        <v>22</v>
      </c>
      <c r="O556" s="38">
        <f t="shared" si="108"/>
        <v>22</v>
      </c>
      <c r="P556" s="116">
        <f t="shared" si="111"/>
        <v>5.94</v>
      </c>
      <c r="Q556" s="116">
        <f t="shared" si="112"/>
        <v>3.96</v>
      </c>
      <c r="R556" s="183"/>
      <c r="S556" s="183"/>
      <c r="T556" s="183"/>
      <c r="U556" s="183"/>
      <c r="V556" s="183">
        <v>270</v>
      </c>
      <c r="W556" s="43">
        <v>1</v>
      </c>
      <c r="X556" s="135">
        <v>180</v>
      </c>
      <c r="Y556" s="131"/>
    </row>
    <row r="557" spans="1:25" s="96" customFormat="1" ht="15" customHeight="1">
      <c r="A557" s="42">
        <v>3</v>
      </c>
      <c r="B557" s="134"/>
      <c r="C557" s="134" t="s">
        <v>310</v>
      </c>
      <c r="D557" s="93" t="s">
        <v>23</v>
      </c>
      <c r="E557" s="43">
        <v>73</v>
      </c>
      <c r="F557" s="43">
        <v>62</v>
      </c>
      <c r="G557" s="43"/>
      <c r="H557" s="38"/>
      <c r="I557" s="38"/>
      <c r="J557" s="38">
        <v>5</v>
      </c>
      <c r="K557" s="38">
        <f t="shared" si="114"/>
        <v>5</v>
      </c>
      <c r="L557" s="38"/>
      <c r="M557" s="38"/>
      <c r="N557" s="38">
        <f t="shared" si="108"/>
        <v>5</v>
      </c>
      <c r="O557" s="38">
        <f t="shared" si="108"/>
        <v>5</v>
      </c>
      <c r="P557" s="116">
        <f t="shared" si="111"/>
        <v>1.35</v>
      </c>
      <c r="Q557" s="116">
        <f t="shared" si="112"/>
        <v>0.9</v>
      </c>
      <c r="R557" s="183"/>
      <c r="S557" s="183"/>
      <c r="T557" s="183"/>
      <c r="U557" s="183"/>
      <c r="V557" s="183">
        <v>270</v>
      </c>
      <c r="W557" s="43">
        <v>1</v>
      </c>
      <c r="X557" s="135">
        <v>180</v>
      </c>
      <c r="Y557" s="131"/>
    </row>
    <row r="558" spans="1:25" s="96" customFormat="1" ht="15" customHeight="1">
      <c r="A558" s="42">
        <v>4</v>
      </c>
      <c r="B558" s="134"/>
      <c r="C558" s="134" t="s">
        <v>310</v>
      </c>
      <c r="D558" s="93" t="s">
        <v>23</v>
      </c>
      <c r="E558" s="43">
        <v>31</v>
      </c>
      <c r="F558" s="43">
        <v>63</v>
      </c>
      <c r="G558" s="43"/>
      <c r="H558" s="38"/>
      <c r="I558" s="38"/>
      <c r="J558" s="38">
        <v>13</v>
      </c>
      <c r="K558" s="38">
        <f t="shared" si="114"/>
        <v>13</v>
      </c>
      <c r="L558" s="38"/>
      <c r="M558" s="38"/>
      <c r="N558" s="38">
        <f t="shared" ref="N558:O582" si="115">J558</f>
        <v>13</v>
      </c>
      <c r="O558" s="38">
        <f t="shared" si="115"/>
        <v>13</v>
      </c>
      <c r="P558" s="116">
        <f t="shared" si="111"/>
        <v>3.51</v>
      </c>
      <c r="Q558" s="116">
        <f t="shared" si="112"/>
        <v>2.34</v>
      </c>
      <c r="R558" s="183"/>
      <c r="S558" s="183"/>
      <c r="T558" s="183"/>
      <c r="U558" s="183"/>
      <c r="V558" s="183">
        <v>270</v>
      </c>
      <c r="W558" s="43">
        <v>1</v>
      </c>
      <c r="X558" s="135">
        <v>180</v>
      </c>
      <c r="Y558" s="131"/>
    </row>
    <row r="559" spans="1:25" s="96" customFormat="1" ht="15" customHeight="1">
      <c r="A559" s="42">
        <v>5</v>
      </c>
      <c r="B559" s="134"/>
      <c r="C559" s="134" t="s">
        <v>310</v>
      </c>
      <c r="D559" s="93" t="s">
        <v>23</v>
      </c>
      <c r="E559" s="43">
        <v>33</v>
      </c>
      <c r="F559" s="43">
        <v>63</v>
      </c>
      <c r="G559" s="43"/>
      <c r="H559" s="38"/>
      <c r="I559" s="38"/>
      <c r="J559" s="38">
        <v>5</v>
      </c>
      <c r="K559" s="38">
        <f t="shared" si="114"/>
        <v>5</v>
      </c>
      <c r="L559" s="38"/>
      <c r="M559" s="38"/>
      <c r="N559" s="38">
        <f t="shared" si="115"/>
        <v>5</v>
      </c>
      <c r="O559" s="38">
        <f t="shared" si="115"/>
        <v>5</v>
      </c>
      <c r="P559" s="116">
        <f t="shared" si="111"/>
        <v>1.35</v>
      </c>
      <c r="Q559" s="116">
        <f t="shared" si="112"/>
        <v>0.9</v>
      </c>
      <c r="R559" s="183"/>
      <c r="S559" s="183"/>
      <c r="T559" s="183"/>
      <c r="U559" s="183"/>
      <c r="V559" s="183">
        <v>270</v>
      </c>
      <c r="W559" s="43">
        <v>1</v>
      </c>
      <c r="X559" s="135">
        <v>180</v>
      </c>
      <c r="Y559" s="131"/>
    </row>
    <row r="560" spans="1:25" s="84" customFormat="1" ht="15" customHeight="1">
      <c r="A560" s="49"/>
      <c r="B560" s="85"/>
      <c r="C560" s="50" t="s">
        <v>24</v>
      </c>
      <c r="D560" s="36" t="s">
        <v>23</v>
      </c>
      <c r="E560" s="45"/>
      <c r="F560" s="45"/>
      <c r="G560" s="45"/>
      <c r="H560" s="46"/>
      <c r="I560" s="46"/>
      <c r="J560" s="46">
        <f>SUM(J555:J559)</f>
        <v>65</v>
      </c>
      <c r="K560" s="46">
        <f>SUM(K555:K559)</f>
        <v>65</v>
      </c>
      <c r="L560" s="46"/>
      <c r="M560" s="46"/>
      <c r="N560" s="38">
        <f t="shared" si="115"/>
        <v>65</v>
      </c>
      <c r="O560" s="38">
        <f t="shared" si="115"/>
        <v>65</v>
      </c>
      <c r="P560" s="115">
        <f t="shared" si="111"/>
        <v>17.55</v>
      </c>
      <c r="Q560" s="115">
        <f t="shared" si="112"/>
        <v>11.7</v>
      </c>
      <c r="R560" s="86"/>
      <c r="S560" s="86"/>
      <c r="T560" s="86"/>
      <c r="U560" s="86"/>
      <c r="V560" s="86">
        <v>270</v>
      </c>
      <c r="W560" s="45">
        <v>1</v>
      </c>
      <c r="X560" s="83">
        <v>180</v>
      </c>
      <c r="Y560" s="41"/>
    </row>
    <row r="561" spans="1:25" s="96" customFormat="1" ht="15" customHeight="1">
      <c r="A561" s="42">
        <v>1</v>
      </c>
      <c r="B561" s="134"/>
      <c r="C561" s="134" t="s">
        <v>311</v>
      </c>
      <c r="D561" s="93" t="s">
        <v>23</v>
      </c>
      <c r="E561" s="43">
        <v>5</v>
      </c>
      <c r="F561" s="43">
        <v>77</v>
      </c>
      <c r="G561" s="43"/>
      <c r="H561" s="38"/>
      <c r="I561" s="38"/>
      <c r="J561" s="38">
        <v>15</v>
      </c>
      <c r="K561" s="38">
        <f t="shared" si="114"/>
        <v>15</v>
      </c>
      <c r="L561" s="38"/>
      <c r="M561" s="38"/>
      <c r="N561" s="38">
        <f t="shared" si="115"/>
        <v>15</v>
      </c>
      <c r="O561" s="38">
        <f t="shared" si="115"/>
        <v>15</v>
      </c>
      <c r="P561" s="116">
        <f t="shared" si="111"/>
        <v>5.85</v>
      </c>
      <c r="Q561" s="116">
        <f t="shared" si="112"/>
        <v>4.5</v>
      </c>
      <c r="R561" s="183"/>
      <c r="S561" s="183"/>
      <c r="T561" s="183"/>
      <c r="U561" s="183"/>
      <c r="V561" s="183">
        <v>390</v>
      </c>
      <c r="W561" s="43">
        <v>1</v>
      </c>
      <c r="X561" s="135">
        <v>300</v>
      </c>
      <c r="Y561" s="131"/>
    </row>
    <row r="562" spans="1:25" s="96" customFormat="1" ht="15" customHeight="1">
      <c r="A562" s="42">
        <v>2</v>
      </c>
      <c r="B562" s="134"/>
      <c r="C562" s="134" t="s">
        <v>311</v>
      </c>
      <c r="D562" s="93" t="s">
        <v>23</v>
      </c>
      <c r="E562" s="43">
        <v>14</v>
      </c>
      <c r="F562" s="43">
        <v>78</v>
      </c>
      <c r="G562" s="43"/>
      <c r="H562" s="38"/>
      <c r="I562" s="38"/>
      <c r="J562" s="38">
        <v>10</v>
      </c>
      <c r="K562" s="38">
        <f t="shared" si="114"/>
        <v>10</v>
      </c>
      <c r="L562" s="38"/>
      <c r="M562" s="38"/>
      <c r="N562" s="38">
        <f t="shared" si="115"/>
        <v>10</v>
      </c>
      <c r="O562" s="38">
        <f t="shared" si="115"/>
        <v>10</v>
      </c>
      <c r="P562" s="116">
        <f>V562/W562*O562/1000</f>
        <v>3.9</v>
      </c>
      <c r="Q562" s="116">
        <f>X562*O562/1000</f>
        <v>3</v>
      </c>
      <c r="R562" s="183"/>
      <c r="S562" s="183"/>
      <c r="T562" s="183"/>
      <c r="U562" s="183"/>
      <c r="V562" s="183">
        <v>390</v>
      </c>
      <c r="W562" s="43">
        <v>1</v>
      </c>
      <c r="X562" s="135">
        <v>300</v>
      </c>
      <c r="Y562" s="131"/>
    </row>
    <row r="563" spans="1:25" s="84" customFormat="1" ht="15" customHeight="1">
      <c r="A563" s="49"/>
      <c r="B563" s="89"/>
      <c r="C563" s="50" t="s">
        <v>24</v>
      </c>
      <c r="D563" s="36" t="s">
        <v>23</v>
      </c>
      <c r="E563" s="90"/>
      <c r="F563" s="45"/>
      <c r="G563" s="45"/>
      <c r="H563" s="46"/>
      <c r="I563" s="46"/>
      <c r="J563" s="46">
        <f>SUM(J561:J562)</f>
        <v>25</v>
      </c>
      <c r="K563" s="46">
        <f>SUM(K561:K562)</f>
        <v>25</v>
      </c>
      <c r="L563" s="46"/>
      <c r="M563" s="46"/>
      <c r="N563" s="38">
        <f t="shared" si="115"/>
        <v>25</v>
      </c>
      <c r="O563" s="38">
        <f t="shared" si="115"/>
        <v>25</v>
      </c>
      <c r="P563" s="115">
        <f>SUM(P561:P562)</f>
        <v>9.75</v>
      </c>
      <c r="Q563" s="115">
        <f>SUM(Q561:Q562)</f>
        <v>7.5</v>
      </c>
      <c r="R563" s="86"/>
      <c r="S563" s="86"/>
      <c r="T563" s="86"/>
      <c r="U563" s="86"/>
      <c r="V563" s="86">
        <v>390</v>
      </c>
      <c r="W563" s="45">
        <v>1</v>
      </c>
      <c r="X563" s="83">
        <v>300</v>
      </c>
      <c r="Y563" s="41"/>
    </row>
    <row r="564" spans="1:25" ht="15" customHeight="1">
      <c r="A564" s="42">
        <v>1</v>
      </c>
      <c r="B564" s="134"/>
      <c r="C564" s="134" t="s">
        <v>312</v>
      </c>
      <c r="D564" s="93" t="s">
        <v>23</v>
      </c>
      <c r="E564" s="43">
        <v>1</v>
      </c>
      <c r="F564" s="43">
        <v>82</v>
      </c>
      <c r="G564" s="43"/>
      <c r="H564" s="38"/>
      <c r="I564" s="38"/>
      <c r="J564" s="38">
        <v>1</v>
      </c>
      <c r="K564" s="38">
        <f t="shared" si="114"/>
        <v>1</v>
      </c>
      <c r="L564" s="38"/>
      <c r="M564" s="38"/>
      <c r="N564" s="38">
        <f t="shared" si="115"/>
        <v>1</v>
      </c>
      <c r="O564" s="38">
        <f t="shared" si="115"/>
        <v>1</v>
      </c>
      <c r="P564" s="116">
        <f t="shared" si="111"/>
        <v>0.13</v>
      </c>
      <c r="Q564" s="116">
        <f t="shared" ref="Q564:Q568" si="116">X564*O564/1000</f>
        <v>0.09</v>
      </c>
      <c r="R564" s="202"/>
      <c r="S564" s="202"/>
      <c r="T564" s="202"/>
      <c r="U564" s="354" t="s">
        <v>32</v>
      </c>
      <c r="V564" s="183">
        <v>130</v>
      </c>
      <c r="W564" s="43">
        <v>1</v>
      </c>
      <c r="X564" s="135">
        <v>90</v>
      </c>
      <c r="Y564" s="355"/>
    </row>
    <row r="565" spans="1:25" ht="15" customHeight="1">
      <c r="A565" s="42"/>
      <c r="B565" s="134"/>
      <c r="C565" s="50" t="s">
        <v>24</v>
      </c>
      <c r="D565" s="36" t="s">
        <v>23</v>
      </c>
      <c r="E565" s="90"/>
      <c r="F565" s="45"/>
      <c r="G565" s="45"/>
      <c r="H565" s="46"/>
      <c r="I565" s="46"/>
      <c r="J565" s="46">
        <f>SUM(J564)</f>
        <v>1</v>
      </c>
      <c r="K565" s="46">
        <f>SUM(K564)</f>
        <v>1</v>
      </c>
      <c r="L565" s="38"/>
      <c r="M565" s="38"/>
      <c r="N565" s="38">
        <f t="shared" si="115"/>
        <v>1</v>
      </c>
      <c r="O565" s="38">
        <f t="shared" si="115"/>
        <v>1</v>
      </c>
      <c r="P565" s="116"/>
      <c r="Q565" s="116"/>
      <c r="R565" s="202"/>
      <c r="S565" s="202"/>
      <c r="T565" s="202"/>
      <c r="U565" s="354"/>
      <c r="V565" s="183"/>
      <c r="W565" s="43"/>
      <c r="X565" s="135"/>
      <c r="Y565" s="355"/>
    </row>
    <row r="566" spans="1:25" ht="15" customHeight="1">
      <c r="A566" s="42">
        <v>1</v>
      </c>
      <c r="B566" s="134"/>
      <c r="C566" s="134" t="s">
        <v>313</v>
      </c>
      <c r="D566" s="93" t="s">
        <v>23</v>
      </c>
      <c r="E566" s="43">
        <v>127</v>
      </c>
      <c r="F566" s="43">
        <v>81</v>
      </c>
      <c r="G566" s="43"/>
      <c r="H566" s="38"/>
      <c r="I566" s="38"/>
      <c r="J566" s="38">
        <v>24</v>
      </c>
      <c r="K566" s="38">
        <f>SUM(J566,,)</f>
        <v>24</v>
      </c>
      <c r="L566" s="38"/>
      <c r="M566" s="38"/>
      <c r="N566" s="38">
        <f t="shared" si="115"/>
        <v>24</v>
      </c>
      <c r="O566" s="38">
        <f t="shared" si="115"/>
        <v>24</v>
      </c>
      <c r="P566" s="116">
        <f>V566/W566*O566/1000</f>
        <v>2</v>
      </c>
      <c r="Q566" s="116">
        <f t="shared" si="116"/>
        <v>1.8</v>
      </c>
      <c r="R566" s="133"/>
      <c r="S566" s="133"/>
      <c r="T566" s="133"/>
      <c r="U566" s="133"/>
      <c r="V566" s="128">
        <v>1000</v>
      </c>
      <c r="W566" s="43">
        <v>12</v>
      </c>
      <c r="X566" s="135">
        <v>75</v>
      </c>
      <c r="Y566" s="133"/>
    </row>
    <row r="567" spans="1:25" ht="15" customHeight="1">
      <c r="A567" s="42">
        <v>2</v>
      </c>
      <c r="B567" s="134"/>
      <c r="C567" s="134" t="s">
        <v>313</v>
      </c>
      <c r="D567" s="93" t="s">
        <v>23</v>
      </c>
      <c r="E567" s="43">
        <v>3</v>
      </c>
      <c r="F567" s="43">
        <v>89</v>
      </c>
      <c r="G567" s="43"/>
      <c r="H567" s="38"/>
      <c r="I567" s="38"/>
      <c r="J567" s="38">
        <v>9</v>
      </c>
      <c r="K567" s="38">
        <f>SUM(J567,,)</f>
        <v>9</v>
      </c>
      <c r="L567" s="38"/>
      <c r="M567" s="38"/>
      <c r="N567" s="38">
        <f t="shared" si="115"/>
        <v>9</v>
      </c>
      <c r="O567" s="38">
        <f t="shared" si="115"/>
        <v>9</v>
      </c>
      <c r="P567" s="116">
        <f>V567/W567*O567/1000</f>
        <v>0.75</v>
      </c>
      <c r="Q567" s="116">
        <f t="shared" si="116"/>
        <v>0.67500000000000004</v>
      </c>
      <c r="R567" s="133"/>
      <c r="S567" s="133"/>
      <c r="T567" s="133"/>
      <c r="U567" s="133"/>
      <c r="V567" s="128">
        <v>1000</v>
      </c>
      <c r="W567" s="43">
        <v>12</v>
      </c>
      <c r="X567" s="135">
        <v>75</v>
      </c>
      <c r="Y567" s="133"/>
    </row>
    <row r="568" spans="1:25" s="84" customFormat="1" ht="15" customHeight="1">
      <c r="A568" s="49"/>
      <c r="B568" s="85"/>
      <c r="C568" s="50" t="s">
        <v>24</v>
      </c>
      <c r="D568" s="36" t="s">
        <v>23</v>
      </c>
      <c r="E568" s="45"/>
      <c r="F568" s="45"/>
      <c r="G568" s="45"/>
      <c r="H568" s="46"/>
      <c r="I568" s="46"/>
      <c r="J568" s="46">
        <f>SUM(J566:J567)</f>
        <v>33</v>
      </c>
      <c r="K568" s="46">
        <f>SUM(K566:K567)</f>
        <v>33</v>
      </c>
      <c r="L568" s="46"/>
      <c r="M568" s="46"/>
      <c r="N568" s="38">
        <f t="shared" si="115"/>
        <v>33</v>
      </c>
      <c r="O568" s="38">
        <f t="shared" si="115"/>
        <v>33</v>
      </c>
      <c r="P568" s="115">
        <f>V568/W568*O568/1000</f>
        <v>2.75</v>
      </c>
      <c r="Q568" s="115">
        <f t="shared" si="116"/>
        <v>2.4750000000000001</v>
      </c>
      <c r="R568" s="88"/>
      <c r="S568" s="88"/>
      <c r="T568" s="88"/>
      <c r="U568" s="88"/>
      <c r="V568" s="75">
        <v>1000</v>
      </c>
      <c r="W568" s="45">
        <v>12</v>
      </c>
      <c r="X568" s="83">
        <v>75</v>
      </c>
      <c r="Y568" s="88"/>
    </row>
    <row r="569" spans="1:25" ht="12" customHeight="1">
      <c r="A569" s="35"/>
      <c r="B569" s="74"/>
      <c r="C569" s="75" t="s">
        <v>37</v>
      </c>
      <c r="D569" s="36"/>
      <c r="E569" s="75"/>
      <c r="F569" s="75"/>
      <c r="G569" s="37"/>
      <c r="H569" s="87"/>
      <c r="I569" s="87"/>
      <c r="J569" s="87"/>
      <c r="K569" s="87"/>
      <c r="L569" s="38"/>
      <c r="M569" s="38"/>
      <c r="N569" s="38">
        <f t="shared" si="115"/>
        <v>0</v>
      </c>
      <c r="O569" s="38">
        <f t="shared" si="115"/>
        <v>0</v>
      </c>
      <c r="P569" s="115"/>
      <c r="Q569" s="115"/>
      <c r="R569" s="35"/>
      <c r="S569" s="35"/>
      <c r="T569" s="39"/>
      <c r="U569" s="39"/>
      <c r="V569" s="35"/>
      <c r="W569" s="35"/>
      <c r="X569" s="40"/>
      <c r="Y569" s="41"/>
    </row>
    <row r="570" spans="1:25" s="96" customFormat="1" ht="12" customHeight="1">
      <c r="A570" s="55">
        <v>1</v>
      </c>
      <c r="B570" s="74"/>
      <c r="C570" s="127" t="s">
        <v>314</v>
      </c>
      <c r="D570" s="93" t="s">
        <v>23</v>
      </c>
      <c r="E570" s="128"/>
      <c r="F570" s="128"/>
      <c r="G570" s="37"/>
      <c r="H570" s="129">
        <v>72</v>
      </c>
      <c r="I570" s="129"/>
      <c r="J570" s="57"/>
      <c r="K570" s="57">
        <f>SUM(H570:J570)</f>
        <v>72</v>
      </c>
      <c r="L570" s="38"/>
      <c r="M570" s="38"/>
      <c r="N570" s="38">
        <f t="shared" si="115"/>
        <v>0</v>
      </c>
      <c r="O570" s="38">
        <f t="shared" si="115"/>
        <v>72</v>
      </c>
      <c r="P570" s="116">
        <f t="shared" ref="P570:P571" si="117">(O570*V570/1000)/W570</f>
        <v>1.395</v>
      </c>
      <c r="Q570" s="116">
        <f t="shared" ref="Q570:Q575" si="118">O570*X570/1000</f>
        <v>0.18324000000000001</v>
      </c>
      <c r="R570" s="55"/>
      <c r="S570" s="55"/>
      <c r="T570" s="130"/>
      <c r="U570" s="130"/>
      <c r="V570" s="55">
        <v>155</v>
      </c>
      <c r="W570" s="55">
        <v>8</v>
      </c>
      <c r="X570" s="69">
        <v>2.5449999999999999</v>
      </c>
      <c r="Y570" s="131"/>
    </row>
    <row r="571" spans="1:25" s="84" customFormat="1" ht="12" customHeight="1">
      <c r="A571" s="35"/>
      <c r="B571" s="74"/>
      <c r="C571" s="82" t="s">
        <v>24</v>
      </c>
      <c r="D571" s="36" t="s">
        <v>23</v>
      </c>
      <c r="E571" s="75"/>
      <c r="F571" s="75"/>
      <c r="G571" s="37"/>
      <c r="H571" s="87">
        <f>SUM(H570)</f>
        <v>72</v>
      </c>
      <c r="I571" s="87"/>
      <c r="J571" s="87"/>
      <c r="K571" s="87">
        <f>SUM(K570)</f>
        <v>72</v>
      </c>
      <c r="L571" s="46"/>
      <c r="M571" s="46"/>
      <c r="N571" s="38">
        <f t="shared" si="115"/>
        <v>0</v>
      </c>
      <c r="O571" s="38">
        <f t="shared" si="115"/>
        <v>72</v>
      </c>
      <c r="P571" s="115">
        <f t="shared" si="117"/>
        <v>1.395</v>
      </c>
      <c r="Q571" s="115">
        <f t="shared" si="118"/>
        <v>0.18324000000000001</v>
      </c>
      <c r="R571" s="35"/>
      <c r="S571" s="35"/>
      <c r="T571" s="39"/>
      <c r="U571" s="39"/>
      <c r="V571" s="35">
        <v>155</v>
      </c>
      <c r="W571" s="35">
        <v>8</v>
      </c>
      <c r="X571" s="40">
        <v>2.5449999999999999</v>
      </c>
      <c r="Y571" s="41"/>
    </row>
    <row r="572" spans="1:25" s="96" customFormat="1" ht="12" customHeight="1">
      <c r="A572" s="55">
        <v>1</v>
      </c>
      <c r="B572" s="74"/>
      <c r="C572" s="127" t="s">
        <v>315</v>
      </c>
      <c r="D572" s="93" t="s">
        <v>23</v>
      </c>
      <c r="E572" s="128">
        <v>5</v>
      </c>
      <c r="F572" s="128">
        <v>74</v>
      </c>
      <c r="G572" s="37"/>
      <c r="H572" s="129">
        <v>40</v>
      </c>
      <c r="I572" s="129"/>
      <c r="J572" s="57"/>
      <c r="K572" s="57">
        <f>SUM(H572:J572)</f>
        <v>40</v>
      </c>
      <c r="L572" s="38"/>
      <c r="M572" s="38"/>
      <c r="N572" s="38">
        <f t="shared" si="115"/>
        <v>0</v>
      </c>
      <c r="O572" s="38">
        <f t="shared" si="115"/>
        <v>40</v>
      </c>
      <c r="P572" s="116">
        <f>(O572*V572/1000)/W572</f>
        <v>1.72</v>
      </c>
      <c r="Q572" s="116">
        <f t="shared" si="118"/>
        <v>0.97199999999999998</v>
      </c>
      <c r="R572" s="55"/>
      <c r="S572" s="55"/>
      <c r="T572" s="130"/>
      <c r="U572" s="130"/>
      <c r="V572" s="55">
        <v>43</v>
      </c>
      <c r="W572" s="55">
        <v>1</v>
      </c>
      <c r="X572" s="69">
        <v>24.3</v>
      </c>
      <c r="Y572" s="131"/>
    </row>
    <row r="573" spans="1:25" s="84" customFormat="1" ht="12" customHeight="1">
      <c r="A573" s="35"/>
      <c r="B573" s="74"/>
      <c r="C573" s="82" t="s">
        <v>24</v>
      </c>
      <c r="D573" s="36" t="s">
        <v>23</v>
      </c>
      <c r="E573" s="75"/>
      <c r="F573" s="75"/>
      <c r="G573" s="37"/>
      <c r="H573" s="87">
        <v>40</v>
      </c>
      <c r="I573" s="87"/>
      <c r="J573" s="87"/>
      <c r="K573" s="58">
        <f>SUM(H573:J573)</f>
        <v>40</v>
      </c>
      <c r="L573" s="46"/>
      <c r="M573" s="46"/>
      <c r="N573" s="38">
        <f t="shared" si="115"/>
        <v>0</v>
      </c>
      <c r="O573" s="38">
        <f t="shared" si="115"/>
        <v>40</v>
      </c>
      <c r="P573" s="115">
        <f>(O573*V573/1000)/W573</f>
        <v>1.72</v>
      </c>
      <c r="Q573" s="115">
        <f t="shared" si="118"/>
        <v>0.97199999999999998</v>
      </c>
      <c r="R573" s="35"/>
      <c r="S573" s="35"/>
      <c r="T573" s="39"/>
      <c r="U573" s="39"/>
      <c r="V573" s="35">
        <v>43</v>
      </c>
      <c r="W573" s="35">
        <v>1</v>
      </c>
      <c r="X573" s="40">
        <v>24.3</v>
      </c>
      <c r="Y573" s="41"/>
    </row>
    <row r="574" spans="1:25" ht="12" customHeight="1">
      <c r="A574" s="55">
        <v>1</v>
      </c>
      <c r="B574" s="74"/>
      <c r="C574" s="127" t="s">
        <v>46</v>
      </c>
      <c r="D574" s="93" t="s">
        <v>23</v>
      </c>
      <c r="E574" s="128">
        <v>0</v>
      </c>
      <c r="F574" s="128">
        <v>0</v>
      </c>
      <c r="G574" s="37"/>
      <c r="H574" s="129"/>
      <c r="I574" s="129">
        <v>26</v>
      </c>
      <c r="J574" s="57"/>
      <c r="K574" s="57">
        <f>SUM(H574:J574)</f>
        <v>26</v>
      </c>
      <c r="L574" s="38"/>
      <c r="M574" s="38"/>
      <c r="N574" s="38">
        <f t="shared" si="115"/>
        <v>0</v>
      </c>
      <c r="O574" s="38">
        <f t="shared" si="115"/>
        <v>26</v>
      </c>
      <c r="P574" s="116">
        <f t="shared" ref="P574:P575" si="119">(O574*V574/1000)/W574</f>
        <v>0.32500000000000001</v>
      </c>
      <c r="Q574" s="116">
        <f>O574*X574/1000</f>
        <v>0.35099999999999998</v>
      </c>
      <c r="R574" s="55"/>
      <c r="S574" s="55"/>
      <c r="T574" s="130"/>
      <c r="U574" s="130"/>
      <c r="V574" s="55">
        <v>25</v>
      </c>
      <c r="W574" s="55">
        <v>2</v>
      </c>
      <c r="X574" s="69">
        <v>13.5</v>
      </c>
      <c r="Y574" s="131"/>
    </row>
    <row r="575" spans="1:25" s="84" customFormat="1" ht="12" customHeight="1">
      <c r="A575" s="35"/>
      <c r="B575" s="74"/>
      <c r="C575" s="82" t="s">
        <v>24</v>
      </c>
      <c r="D575" s="36" t="s">
        <v>23</v>
      </c>
      <c r="E575" s="75"/>
      <c r="F575" s="75"/>
      <c r="G575" s="37"/>
      <c r="H575" s="87"/>
      <c r="I575" s="87">
        <f>SUM(I574:I574)</f>
        <v>26</v>
      </c>
      <c r="J575" s="87">
        <f>SUM(J574:J574)</f>
        <v>0</v>
      </c>
      <c r="K575" s="87">
        <f>SUM(K574:K574)</f>
        <v>26</v>
      </c>
      <c r="L575" s="46"/>
      <c r="M575" s="46"/>
      <c r="N575" s="38">
        <f t="shared" si="115"/>
        <v>0</v>
      </c>
      <c r="O575" s="38">
        <f t="shared" si="115"/>
        <v>26</v>
      </c>
      <c r="P575" s="115">
        <f t="shared" si="119"/>
        <v>0.32500000000000001</v>
      </c>
      <c r="Q575" s="115">
        <f t="shared" si="118"/>
        <v>0.35099999999999998</v>
      </c>
      <c r="R575" s="35"/>
      <c r="S575" s="35"/>
      <c r="T575" s="39"/>
      <c r="U575" s="39"/>
      <c r="V575" s="35">
        <v>25</v>
      </c>
      <c r="W575" s="35">
        <v>2</v>
      </c>
      <c r="X575" s="40">
        <v>13.5</v>
      </c>
      <c r="Y575" s="41"/>
    </row>
    <row r="576" spans="1:25" ht="12" customHeight="1">
      <c r="A576" s="42">
        <v>1</v>
      </c>
      <c r="B576" s="126"/>
      <c r="C576" s="98" t="s">
        <v>47</v>
      </c>
      <c r="D576" s="43" t="s">
        <v>23</v>
      </c>
      <c r="E576" s="43">
        <v>33</v>
      </c>
      <c r="F576" s="44">
        <v>86</v>
      </c>
      <c r="G576" s="45"/>
      <c r="H576" s="46"/>
      <c r="I576" s="38">
        <v>18</v>
      </c>
      <c r="J576" s="38"/>
      <c r="K576" s="38">
        <f>SUM(H576:J576)</f>
        <v>18</v>
      </c>
      <c r="L576" s="38"/>
      <c r="M576" s="38"/>
      <c r="N576" s="38">
        <f t="shared" si="115"/>
        <v>0</v>
      </c>
      <c r="O576" s="38">
        <f t="shared" si="115"/>
        <v>18</v>
      </c>
      <c r="P576" s="116">
        <f t="shared" ref="P576:P578" si="120">V576/W576*O576/1000</f>
        <v>0.54</v>
      </c>
      <c r="Q576" s="116">
        <f t="shared" ref="Q576:Q578" si="121">X576*O576/1000</f>
        <v>0.30599999999999999</v>
      </c>
      <c r="R576" s="45"/>
      <c r="S576" s="88"/>
      <c r="T576" s="88"/>
      <c r="U576" s="88"/>
      <c r="V576" s="128">
        <v>60</v>
      </c>
      <c r="W576" s="43">
        <v>2</v>
      </c>
      <c r="X576" s="48">
        <v>17</v>
      </c>
      <c r="Y576" s="88"/>
    </row>
    <row r="577" spans="1:33" ht="12" customHeight="1">
      <c r="A577" s="42">
        <v>2</v>
      </c>
      <c r="B577" s="126"/>
      <c r="C577" s="98" t="s">
        <v>47</v>
      </c>
      <c r="D577" s="43" t="s">
        <v>23</v>
      </c>
      <c r="E577" s="43">
        <v>0</v>
      </c>
      <c r="F577" s="44">
        <v>0</v>
      </c>
      <c r="G577" s="45"/>
      <c r="H577" s="38">
        <v>74</v>
      </c>
      <c r="I577" s="46"/>
      <c r="J577" s="38"/>
      <c r="K577" s="38">
        <f>SUM(H577:J577)</f>
        <v>74</v>
      </c>
      <c r="L577" s="38"/>
      <c r="M577" s="38"/>
      <c r="N577" s="38">
        <f t="shared" si="115"/>
        <v>0</v>
      </c>
      <c r="O577" s="38">
        <f t="shared" si="115"/>
        <v>74</v>
      </c>
      <c r="P577" s="116">
        <f>V577/W577*O577/1000</f>
        <v>2.2200000000000002</v>
      </c>
      <c r="Q577" s="116">
        <f>X577*O577/1000</f>
        <v>1.258</v>
      </c>
      <c r="R577" s="45"/>
      <c r="S577" s="88"/>
      <c r="T577" s="88"/>
      <c r="U577" s="88"/>
      <c r="V577" s="128">
        <v>60</v>
      </c>
      <c r="W577" s="43">
        <v>2</v>
      </c>
      <c r="X577" s="48">
        <v>17</v>
      </c>
      <c r="Y577" s="88"/>
    </row>
    <row r="578" spans="1:33" s="84" customFormat="1" ht="12" customHeight="1">
      <c r="A578" s="49"/>
      <c r="B578" s="85"/>
      <c r="C578" s="50" t="s">
        <v>24</v>
      </c>
      <c r="D578" s="45" t="s">
        <v>23</v>
      </c>
      <c r="E578" s="45"/>
      <c r="F578" s="45"/>
      <c r="G578" s="45"/>
      <c r="H578" s="46">
        <f>SUM(H576:H577)</f>
        <v>74</v>
      </c>
      <c r="I578" s="46">
        <f>SUM(I576:I577)</f>
        <v>18</v>
      </c>
      <c r="J578" s="46">
        <f>SUM(J576:J577)</f>
        <v>0</v>
      </c>
      <c r="K578" s="46">
        <f>SUM(K576:K577)</f>
        <v>92</v>
      </c>
      <c r="L578" s="46"/>
      <c r="M578" s="46"/>
      <c r="N578" s="38">
        <f t="shared" si="115"/>
        <v>0</v>
      </c>
      <c r="O578" s="38">
        <f t="shared" si="115"/>
        <v>92</v>
      </c>
      <c r="P578" s="115">
        <f t="shared" si="120"/>
        <v>2.76</v>
      </c>
      <c r="Q578" s="115">
        <f t="shared" si="121"/>
        <v>1.5640000000000001</v>
      </c>
      <c r="R578" s="45"/>
      <c r="S578" s="88"/>
      <c r="T578" s="88"/>
      <c r="U578" s="88"/>
      <c r="V578" s="75">
        <v>60</v>
      </c>
      <c r="W578" s="45">
        <v>2</v>
      </c>
      <c r="X578" s="53">
        <v>17</v>
      </c>
      <c r="Y578" s="88"/>
    </row>
    <row r="579" spans="1:33" ht="12" customHeight="1">
      <c r="A579" s="42"/>
      <c r="B579" s="92"/>
      <c r="C579" s="52" t="s">
        <v>223</v>
      </c>
      <c r="D579" s="93"/>
      <c r="E579" s="43"/>
      <c r="F579" s="43"/>
      <c r="G579" s="43"/>
      <c r="H579" s="38"/>
      <c r="I579" s="38"/>
      <c r="J579" s="38"/>
      <c r="K579" s="38"/>
      <c r="L579" s="38"/>
      <c r="M579" s="38"/>
      <c r="N579" s="38">
        <f t="shared" si="115"/>
        <v>0</v>
      </c>
      <c r="O579" s="38">
        <f t="shared" si="115"/>
        <v>0</v>
      </c>
      <c r="P579" s="116"/>
      <c r="Q579" s="116"/>
      <c r="R579" s="71"/>
      <c r="S579" s="72"/>
      <c r="T579" s="57"/>
      <c r="U579" s="57"/>
      <c r="V579" s="71"/>
      <c r="W579" s="71"/>
      <c r="X579" s="73"/>
      <c r="Y579" s="72"/>
    </row>
    <row r="580" spans="1:33" ht="12" customHeight="1">
      <c r="A580" s="99">
        <v>1</v>
      </c>
      <c r="B580" s="181"/>
      <c r="C580" s="137" t="s">
        <v>316</v>
      </c>
      <c r="D580" s="93" t="s">
        <v>23</v>
      </c>
      <c r="E580" s="29">
        <v>0</v>
      </c>
      <c r="F580" s="30">
        <v>0</v>
      </c>
      <c r="G580" s="30"/>
      <c r="H580" s="182">
        <v>36</v>
      </c>
      <c r="I580" s="182"/>
      <c r="J580" s="182"/>
      <c r="K580" s="182">
        <f>SUM(J580,I580,H580)</f>
        <v>36</v>
      </c>
      <c r="L580" s="38"/>
      <c r="M580" s="38"/>
      <c r="N580" s="38">
        <f t="shared" si="115"/>
        <v>0</v>
      </c>
      <c r="O580" s="38">
        <f t="shared" si="115"/>
        <v>36</v>
      </c>
      <c r="P580" s="116">
        <f t="shared" ref="P580" si="122">V580/W580*O580/1000</f>
        <v>1.7999999999999999E-2</v>
      </c>
      <c r="Q580" s="116">
        <f t="shared" ref="Q580" si="123">X580*O580/1000</f>
        <v>1.26E-2</v>
      </c>
      <c r="R580" s="183"/>
      <c r="S580" s="183"/>
      <c r="T580" s="183"/>
      <c r="U580" s="183"/>
      <c r="V580" s="177">
        <v>6</v>
      </c>
      <c r="W580" s="128">
        <v>12</v>
      </c>
      <c r="X580" s="184">
        <v>0.35</v>
      </c>
      <c r="Y580" s="131"/>
    </row>
    <row r="581" spans="1:33" ht="12" customHeight="1">
      <c r="A581" s="99"/>
      <c r="B581" s="181"/>
      <c r="C581" s="50" t="s">
        <v>24</v>
      </c>
      <c r="D581" s="45" t="s">
        <v>23</v>
      </c>
      <c r="E581" s="45"/>
      <c r="F581" s="45"/>
      <c r="G581" s="45"/>
      <c r="H581" s="46">
        <f>SUM(H579:H580)</f>
        <v>36</v>
      </c>
      <c r="I581" s="46">
        <f>SUM(I579:I580)</f>
        <v>0</v>
      </c>
      <c r="J581" s="46">
        <f>SUM(J579:J580)</f>
        <v>0</v>
      </c>
      <c r="K581" s="46">
        <f>SUM(K579:K580)</f>
        <v>36</v>
      </c>
      <c r="L581" s="46"/>
      <c r="M581" s="46"/>
      <c r="N581" s="38">
        <f t="shared" si="115"/>
        <v>0</v>
      </c>
      <c r="O581" s="38">
        <f t="shared" si="115"/>
        <v>36</v>
      </c>
      <c r="P581" s="115">
        <f>SUM(P580)</f>
        <v>1.7999999999999999E-2</v>
      </c>
      <c r="Q581" s="115">
        <f>SUM(Q580)</f>
        <v>1.26E-2</v>
      </c>
      <c r="R581" s="183"/>
      <c r="S581" s="183"/>
      <c r="T581" s="183"/>
      <c r="U581" s="183"/>
      <c r="V581" s="177"/>
      <c r="W581" s="128"/>
      <c r="X581" s="359"/>
      <c r="Y581" s="131"/>
    </row>
    <row r="582" spans="1:33" ht="15" customHeight="1">
      <c r="A582" s="49"/>
      <c r="B582" s="85"/>
      <c r="C582" s="50" t="s">
        <v>5</v>
      </c>
      <c r="D582" s="36"/>
      <c r="E582" s="45"/>
      <c r="F582" s="51"/>
      <c r="G582" s="51"/>
      <c r="H582" s="91"/>
      <c r="I582" s="91"/>
      <c r="J582" s="91"/>
      <c r="K582" s="91"/>
      <c r="L582" s="38"/>
      <c r="M582" s="38"/>
      <c r="N582" s="38">
        <f t="shared" si="115"/>
        <v>0</v>
      </c>
      <c r="O582" s="38">
        <f t="shared" si="115"/>
        <v>0</v>
      </c>
      <c r="P582" s="117">
        <f>SUM(P526:P581)/2</f>
        <v>217.82999999999998</v>
      </c>
      <c r="Q582" s="117">
        <f>SUM(Q526:Q581)/2</f>
        <v>170.80683999999997</v>
      </c>
      <c r="R582" s="45"/>
      <c r="S582" s="88"/>
      <c r="T582" s="88"/>
      <c r="U582" s="88"/>
      <c r="V582" s="94"/>
      <c r="W582" s="45"/>
      <c r="X582" s="53"/>
      <c r="Y582" s="88"/>
    </row>
    <row r="583" spans="1:33" ht="84">
      <c r="A583" s="100"/>
      <c r="B583" s="100"/>
      <c r="C583" s="59" t="s">
        <v>318</v>
      </c>
      <c r="D583" s="100"/>
      <c r="E583" s="100"/>
      <c r="F583" s="100"/>
      <c r="G583" s="100"/>
      <c r="H583" s="97"/>
      <c r="I583" s="97"/>
      <c r="J583" s="97"/>
      <c r="K583" s="97"/>
      <c r="L583" s="97"/>
      <c r="M583" s="97"/>
      <c r="N583" s="97"/>
      <c r="O583" s="97"/>
      <c r="P583" s="118"/>
      <c r="Q583" s="118"/>
      <c r="R583" s="100"/>
      <c r="S583" s="100"/>
      <c r="T583" s="100"/>
      <c r="U583" s="100"/>
      <c r="V583" s="100"/>
      <c r="W583" s="100"/>
      <c r="X583" s="100"/>
      <c r="Y583" s="100"/>
    </row>
    <row r="584" spans="1:33">
      <c r="A584" s="100"/>
      <c r="B584" s="100"/>
      <c r="C584" s="59"/>
      <c r="D584" s="100"/>
      <c r="E584" s="100"/>
      <c r="F584" s="100"/>
      <c r="G584" s="100"/>
      <c r="H584" s="97"/>
      <c r="I584" s="97"/>
      <c r="J584" s="97"/>
      <c r="K584" s="97"/>
      <c r="L584" s="97"/>
      <c r="M584" s="97"/>
      <c r="N584" s="97"/>
      <c r="O584" s="97"/>
      <c r="P584" s="118"/>
      <c r="Q584" s="118"/>
      <c r="R584" s="100"/>
      <c r="S584" s="100"/>
      <c r="T584" s="100"/>
      <c r="U584" s="100"/>
      <c r="V584" s="100"/>
      <c r="W584" s="100"/>
      <c r="X584" s="100"/>
      <c r="Y584" s="100"/>
    </row>
    <row r="585" spans="1:33">
      <c r="A585" s="99">
        <v>1</v>
      </c>
      <c r="B585" s="100"/>
      <c r="C585" s="98" t="s">
        <v>38</v>
      </c>
      <c r="D585" s="43" t="s">
        <v>23</v>
      </c>
      <c r="E585" s="60">
        <v>0</v>
      </c>
      <c r="F585" s="60">
        <v>0</v>
      </c>
      <c r="G585" s="60">
        <v>0</v>
      </c>
      <c r="H585" s="38">
        <v>9</v>
      </c>
      <c r="I585" s="38"/>
      <c r="J585" s="38"/>
      <c r="K585" s="38">
        <f>SUM(H585:J585)</f>
        <v>9</v>
      </c>
      <c r="L585" s="97"/>
      <c r="M585" s="97"/>
      <c r="N585" s="38">
        <f t="shared" ref="N585:O589" si="124">J585</f>
        <v>0</v>
      </c>
      <c r="O585" s="38">
        <f t="shared" si="124"/>
        <v>9</v>
      </c>
      <c r="P585" s="116">
        <f t="shared" ref="P585" si="125">V585/W585*O585/1000</f>
        <v>2.7E-2</v>
      </c>
      <c r="Q585" s="116">
        <f t="shared" ref="Q585" si="126">X585*O585/1000</f>
        <v>2.7E-2</v>
      </c>
      <c r="R585" s="100"/>
      <c r="S585" s="100"/>
      <c r="T585" s="100"/>
      <c r="U585" s="100"/>
      <c r="V585" s="45">
        <v>3</v>
      </c>
      <c r="W585" s="45">
        <v>1</v>
      </c>
      <c r="X585" s="80">
        <v>3</v>
      </c>
      <c r="Y585" s="100"/>
    </row>
    <row r="586" spans="1:33">
      <c r="A586" s="100"/>
      <c r="B586" s="100"/>
      <c r="C586" s="50" t="s">
        <v>24</v>
      </c>
      <c r="D586" s="45" t="s">
        <v>23</v>
      </c>
      <c r="E586" s="45"/>
      <c r="F586" s="45"/>
      <c r="G586" s="45"/>
      <c r="H586" s="46">
        <f>SUM(H585)</f>
        <v>9</v>
      </c>
      <c r="I586" s="46"/>
      <c r="J586" s="46"/>
      <c r="K586" s="46">
        <f>SUM(K585)</f>
        <v>9</v>
      </c>
      <c r="L586" s="97"/>
      <c r="M586" s="97"/>
      <c r="N586" s="46">
        <f t="shared" si="124"/>
        <v>0</v>
      </c>
      <c r="O586" s="46">
        <f t="shared" si="124"/>
        <v>9</v>
      </c>
      <c r="P586" s="115">
        <f>SUM(P585)</f>
        <v>2.7E-2</v>
      </c>
      <c r="Q586" s="115">
        <f>SUM(Q585)</f>
        <v>2.7E-2</v>
      </c>
      <c r="R586" s="100"/>
      <c r="S586" s="100"/>
      <c r="T586" s="100"/>
      <c r="U586" s="100"/>
      <c r="V586" s="43"/>
      <c r="W586" s="43"/>
      <c r="X586" s="70"/>
      <c r="Y586" s="100"/>
    </row>
    <row r="587" spans="1:33">
      <c r="A587" s="99">
        <v>1</v>
      </c>
      <c r="B587" s="100"/>
      <c r="C587" s="98" t="s">
        <v>39</v>
      </c>
      <c r="D587" s="43" t="s">
        <v>23</v>
      </c>
      <c r="E587" s="60">
        <v>0</v>
      </c>
      <c r="F587" s="60">
        <v>0</v>
      </c>
      <c r="G587" s="60">
        <v>0</v>
      </c>
      <c r="H587" s="38">
        <v>9</v>
      </c>
      <c r="I587" s="38"/>
      <c r="J587" s="38"/>
      <c r="K587" s="38">
        <f>SUM(H587:J587)</f>
        <v>9</v>
      </c>
      <c r="L587" s="97"/>
      <c r="M587" s="97"/>
      <c r="N587" s="38">
        <f t="shared" si="124"/>
        <v>0</v>
      </c>
      <c r="O587" s="38">
        <f t="shared" si="124"/>
        <v>9</v>
      </c>
      <c r="P587" s="116">
        <f t="shared" ref="P587" si="127">V587/W587*O587/1000</f>
        <v>2.7E-2</v>
      </c>
      <c r="Q587" s="116">
        <f t="shared" ref="Q587" si="128">X587*O587/1000</f>
        <v>2.7E-2</v>
      </c>
      <c r="R587" s="100"/>
      <c r="S587" s="100"/>
      <c r="T587" s="100"/>
      <c r="U587" s="100"/>
      <c r="V587" s="45">
        <v>3</v>
      </c>
      <c r="W587" s="45">
        <v>1</v>
      </c>
      <c r="X587" s="80">
        <v>3</v>
      </c>
      <c r="Y587" s="100"/>
    </row>
    <row r="588" spans="1:33">
      <c r="A588" s="100"/>
      <c r="B588" s="100"/>
      <c r="C588" s="50" t="s">
        <v>24</v>
      </c>
      <c r="D588" s="45" t="s">
        <v>23</v>
      </c>
      <c r="E588" s="45"/>
      <c r="F588" s="45"/>
      <c r="G588" s="45"/>
      <c r="H588" s="46">
        <f>SUM(H587)</f>
        <v>9</v>
      </c>
      <c r="I588" s="46"/>
      <c r="J588" s="46"/>
      <c r="K588" s="46">
        <f>SUM(K587)</f>
        <v>9</v>
      </c>
      <c r="L588" s="97"/>
      <c r="M588" s="97"/>
      <c r="N588" s="46">
        <f t="shared" si="124"/>
        <v>0</v>
      </c>
      <c r="O588" s="46">
        <f t="shared" si="124"/>
        <v>9</v>
      </c>
      <c r="P588" s="115">
        <f>SUM(P587)</f>
        <v>2.7E-2</v>
      </c>
      <c r="Q588" s="115">
        <f>SUM(Q587)</f>
        <v>2.7E-2</v>
      </c>
      <c r="R588" s="100"/>
      <c r="S588" s="100"/>
      <c r="T588" s="100"/>
      <c r="U588" s="100"/>
      <c r="V588" s="100"/>
      <c r="W588" s="100"/>
      <c r="X588" s="100"/>
      <c r="Y588" s="100"/>
    </row>
    <row r="589" spans="1:33">
      <c r="A589" s="100"/>
      <c r="B589" s="100"/>
      <c r="C589" s="50" t="s">
        <v>5</v>
      </c>
      <c r="D589" s="45"/>
      <c r="E589" s="45"/>
      <c r="F589" s="45"/>
      <c r="G589" s="45"/>
      <c r="H589" s="46"/>
      <c r="I589" s="46"/>
      <c r="J589" s="46"/>
      <c r="K589" s="46"/>
      <c r="L589" s="38"/>
      <c r="M589" s="38"/>
      <c r="N589" s="38">
        <f t="shared" si="124"/>
        <v>0</v>
      </c>
      <c r="O589" s="38">
        <f t="shared" si="124"/>
        <v>0</v>
      </c>
      <c r="P589" s="115">
        <f>SUM(P585:P588)/2</f>
        <v>5.3999999999999999E-2</v>
      </c>
      <c r="Q589" s="115">
        <f>SUM(Q585:Q588)/2</f>
        <v>5.3999999999999999E-2</v>
      </c>
      <c r="R589" s="45"/>
      <c r="S589" s="88"/>
      <c r="T589" s="88"/>
      <c r="U589" s="88"/>
      <c r="V589" s="75"/>
      <c r="W589" s="45"/>
      <c r="X589" s="80"/>
      <c r="Y589" s="88"/>
    </row>
    <row r="590" spans="1:33">
      <c r="A590" s="100"/>
      <c r="B590" s="100"/>
      <c r="C590" s="360" t="s">
        <v>317</v>
      </c>
      <c r="D590" s="95"/>
      <c r="E590" s="95"/>
      <c r="F590" s="95"/>
      <c r="G590" s="95"/>
      <c r="H590" s="95"/>
      <c r="I590" s="95"/>
      <c r="J590" s="95"/>
      <c r="K590" s="95"/>
      <c r="L590" s="95"/>
      <c r="M590" s="95"/>
      <c r="N590" s="95"/>
      <c r="O590" s="95"/>
      <c r="P590" s="242">
        <f>SUM(P589+P582+P523+P19)</f>
        <v>296.358073868784</v>
      </c>
      <c r="Q590" s="242">
        <f>SUM(Q589+Q582+Q523+Q19)</f>
        <v>222.50094699999997</v>
      </c>
      <c r="R590" s="95"/>
      <c r="S590" s="95"/>
      <c r="T590" s="95"/>
      <c r="U590" s="95"/>
      <c r="V590" s="95"/>
      <c r="W590" s="95"/>
      <c r="X590" s="95"/>
      <c r="Y590" s="95"/>
    </row>
    <row r="591" spans="1:33" s="362" customFormat="1">
      <c r="A591" s="361"/>
      <c r="B591" s="361"/>
      <c r="C591" s="361"/>
      <c r="F591" s="411"/>
      <c r="G591" s="411"/>
      <c r="H591" s="411"/>
      <c r="I591" s="411"/>
      <c r="J591" s="411"/>
      <c r="K591" s="361"/>
      <c r="M591" s="361"/>
      <c r="N591" s="361"/>
      <c r="O591" s="361"/>
      <c r="P591" s="361"/>
      <c r="Q591" s="361"/>
      <c r="R591" s="361"/>
      <c r="S591" s="361"/>
      <c r="T591" s="361"/>
      <c r="U591" s="361"/>
      <c r="V591" s="361"/>
      <c r="W591" s="361"/>
      <c r="X591" s="361"/>
      <c r="Y591" s="361"/>
      <c r="Z591" s="361"/>
      <c r="AA591" s="361"/>
      <c r="AB591" s="361"/>
      <c r="AC591" s="361"/>
      <c r="AD591" s="361"/>
      <c r="AE591" s="361"/>
      <c r="AF591" s="361"/>
      <c r="AG591" s="361"/>
    </row>
    <row r="592" spans="1:33" s="362" customFormat="1">
      <c r="A592" s="361"/>
      <c r="B592" s="361"/>
      <c r="C592" s="361"/>
      <c r="E592" s="361"/>
      <c r="F592" s="412"/>
      <c r="G592" s="412"/>
      <c r="H592" s="412"/>
      <c r="I592" s="412"/>
      <c r="J592" s="412"/>
      <c r="K592" s="361"/>
      <c r="L592" s="361"/>
      <c r="M592" s="361"/>
      <c r="N592" s="361"/>
      <c r="O592" s="361"/>
      <c r="P592" s="361"/>
      <c r="Q592" s="361"/>
      <c r="R592" s="361"/>
      <c r="S592" s="361"/>
      <c r="T592" s="361"/>
      <c r="U592" s="361"/>
      <c r="V592" s="361"/>
      <c r="W592" s="361"/>
      <c r="X592" s="361"/>
      <c r="Y592" s="361"/>
      <c r="Z592" s="361"/>
      <c r="AA592" s="361"/>
      <c r="AB592" s="361"/>
      <c r="AC592" s="361"/>
      <c r="AD592" s="361"/>
      <c r="AE592" s="361"/>
      <c r="AF592" s="361"/>
      <c r="AG592" s="361"/>
    </row>
    <row r="593" spans="1:33" s="362" customFormat="1">
      <c r="A593" s="361"/>
      <c r="B593" s="361"/>
      <c r="C593" s="361"/>
      <c r="F593" s="363"/>
      <c r="G593" s="364"/>
      <c r="H593" s="413"/>
      <c r="I593" s="413"/>
      <c r="K593" s="361"/>
      <c r="L593" s="361"/>
      <c r="M593" s="361"/>
      <c r="N593" s="361"/>
      <c r="O593" s="361"/>
      <c r="P593" s="361"/>
      <c r="Q593" s="361"/>
      <c r="R593" s="361"/>
      <c r="S593" s="361"/>
      <c r="T593" s="361"/>
      <c r="U593" s="361"/>
      <c r="V593" s="361"/>
      <c r="W593" s="361"/>
      <c r="X593" s="361"/>
      <c r="Y593" s="361"/>
      <c r="Z593" s="361"/>
      <c r="AA593" s="361"/>
      <c r="AB593" s="361"/>
      <c r="AC593" s="361"/>
      <c r="AD593" s="361"/>
      <c r="AE593" s="361"/>
      <c r="AF593" s="361"/>
      <c r="AG593" s="361"/>
    </row>
    <row r="594" spans="1:33" s="362" customFormat="1">
      <c r="A594" s="361"/>
      <c r="B594" s="361"/>
      <c r="C594" s="361"/>
      <c r="F594" s="363"/>
      <c r="G594" s="364"/>
      <c r="K594" s="361"/>
      <c r="L594" s="361"/>
      <c r="M594" s="361"/>
      <c r="N594" s="361"/>
      <c r="O594" s="361"/>
      <c r="P594" s="361"/>
      <c r="Q594" s="361"/>
      <c r="R594" s="361"/>
      <c r="S594" s="361"/>
      <c r="T594" s="361"/>
      <c r="U594" s="361"/>
      <c r="V594" s="361"/>
      <c r="W594" s="361"/>
      <c r="X594" s="361"/>
      <c r="Y594" s="361"/>
      <c r="Z594" s="361"/>
      <c r="AA594" s="361"/>
      <c r="AB594" s="361"/>
      <c r="AC594" s="361"/>
      <c r="AD594" s="361"/>
      <c r="AE594" s="361"/>
      <c r="AF594" s="361"/>
      <c r="AG594" s="361"/>
    </row>
    <row r="595" spans="1:33" s="362" customFormat="1">
      <c r="A595" s="361"/>
      <c r="B595" s="361"/>
      <c r="C595" s="361"/>
      <c r="F595" s="363"/>
      <c r="G595" s="364"/>
      <c r="I595" s="363"/>
      <c r="K595" s="361"/>
      <c r="L595" s="361"/>
      <c r="M595" s="361"/>
      <c r="N595" s="361"/>
      <c r="O595" s="361"/>
      <c r="P595" s="361"/>
      <c r="Q595" s="361"/>
      <c r="R595" s="361"/>
      <c r="S595" s="361"/>
      <c r="T595" s="361"/>
      <c r="U595" s="361"/>
      <c r="V595" s="361"/>
      <c r="W595" s="361"/>
      <c r="X595" s="361"/>
      <c r="Y595" s="361"/>
      <c r="Z595" s="361"/>
      <c r="AA595" s="361"/>
      <c r="AB595" s="361"/>
      <c r="AC595" s="361"/>
      <c r="AD595" s="361"/>
      <c r="AE595" s="361"/>
      <c r="AF595" s="361"/>
      <c r="AG595" s="361"/>
    </row>
    <row r="596" spans="1:33" s="362" customFormat="1">
      <c r="A596" s="361"/>
      <c r="B596" s="361"/>
      <c r="C596" s="361"/>
      <c r="F596" s="363"/>
      <c r="G596" s="364"/>
      <c r="I596" s="363"/>
      <c r="K596" s="361"/>
      <c r="L596" s="361"/>
      <c r="M596" s="361"/>
      <c r="N596" s="361"/>
      <c r="O596" s="361"/>
      <c r="P596" s="361"/>
      <c r="Q596" s="361"/>
      <c r="R596" s="361"/>
      <c r="S596" s="361"/>
      <c r="T596" s="361"/>
      <c r="U596" s="361"/>
      <c r="V596" s="361"/>
      <c r="W596" s="361"/>
      <c r="X596" s="361"/>
      <c r="Y596" s="361"/>
      <c r="Z596" s="361"/>
      <c r="AA596" s="361"/>
      <c r="AB596" s="361"/>
      <c r="AC596" s="361"/>
      <c r="AD596" s="361"/>
      <c r="AE596" s="361"/>
      <c r="AF596" s="361"/>
      <c r="AG596" s="361"/>
    </row>
    <row r="597" spans="1:33" s="362" customFormat="1">
      <c r="A597" s="361"/>
      <c r="B597" s="361"/>
      <c r="C597" s="361"/>
      <c r="F597" s="363"/>
      <c r="G597" s="365"/>
      <c r="I597" s="363"/>
      <c r="K597" s="361"/>
      <c r="L597" s="361"/>
      <c r="M597" s="361"/>
      <c r="N597" s="361"/>
      <c r="O597" s="361"/>
      <c r="P597" s="361"/>
      <c r="Q597" s="361"/>
      <c r="R597" s="361"/>
      <c r="S597" s="361"/>
      <c r="T597" s="361"/>
      <c r="U597" s="361"/>
      <c r="V597" s="361"/>
      <c r="W597" s="361"/>
      <c r="X597" s="361"/>
      <c r="Y597" s="361"/>
      <c r="Z597" s="361"/>
      <c r="AA597" s="361"/>
      <c r="AB597" s="361"/>
      <c r="AC597" s="361"/>
      <c r="AD597" s="361"/>
      <c r="AE597" s="361"/>
      <c r="AF597" s="361"/>
      <c r="AG597" s="361"/>
    </row>
    <row r="598" spans="1:33" s="362" customFormat="1">
      <c r="A598" s="361"/>
      <c r="B598" s="361"/>
      <c r="C598" s="361"/>
      <c r="F598" s="363"/>
      <c r="G598" s="365"/>
      <c r="I598" s="363"/>
      <c r="K598" s="361"/>
      <c r="L598" s="361"/>
      <c r="M598" s="361"/>
      <c r="N598" s="361"/>
      <c r="O598" s="361"/>
      <c r="P598" s="361"/>
      <c r="Q598" s="361"/>
      <c r="R598" s="361"/>
      <c r="S598" s="361"/>
      <c r="T598" s="361"/>
      <c r="U598" s="361"/>
      <c r="V598" s="361"/>
      <c r="W598" s="361"/>
      <c r="X598" s="361"/>
      <c r="Y598" s="361"/>
      <c r="Z598" s="361"/>
      <c r="AA598" s="361"/>
      <c r="AB598" s="361"/>
      <c r="AC598" s="361"/>
      <c r="AD598" s="361"/>
      <c r="AE598" s="361"/>
      <c r="AF598" s="361"/>
      <c r="AG598" s="361"/>
    </row>
    <row r="599" spans="1:33" s="362" customFormat="1">
      <c r="A599" s="361"/>
      <c r="B599" s="361"/>
      <c r="C599" s="361"/>
      <c r="F599" s="363"/>
      <c r="G599" s="365"/>
      <c r="I599" s="363"/>
      <c r="K599" s="361"/>
      <c r="L599" s="361"/>
      <c r="M599" s="361"/>
      <c r="N599" s="361"/>
      <c r="O599" s="361"/>
      <c r="P599" s="361"/>
      <c r="Q599" s="361"/>
      <c r="R599" s="361"/>
      <c r="S599" s="361"/>
      <c r="T599" s="361"/>
      <c r="U599" s="361"/>
      <c r="V599" s="361"/>
      <c r="W599" s="361"/>
      <c r="X599" s="361"/>
      <c r="Y599" s="361"/>
      <c r="Z599" s="361"/>
      <c r="AA599" s="361"/>
      <c r="AB599" s="361"/>
      <c r="AC599" s="361"/>
      <c r="AD599" s="361"/>
      <c r="AE599" s="361"/>
      <c r="AF599" s="361"/>
      <c r="AG599" s="361"/>
    </row>
    <row r="600" spans="1:33" s="336" customFormat="1">
      <c r="A600" s="361"/>
      <c r="B600" s="361"/>
      <c r="C600" s="361"/>
      <c r="D600" s="362"/>
      <c r="E600" s="362"/>
      <c r="F600" s="363"/>
      <c r="G600" s="365"/>
      <c r="H600" s="362"/>
      <c r="I600" s="363"/>
      <c r="J600" s="362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</row>
    <row r="601" spans="1:33" s="336" customFormat="1">
      <c r="A601" s="361"/>
      <c r="B601" s="361"/>
      <c r="C601" s="361"/>
      <c r="D601" s="362"/>
      <c r="E601" s="362"/>
      <c r="F601" s="363"/>
      <c r="G601" s="363"/>
      <c r="H601" s="362"/>
      <c r="I601" s="363"/>
      <c r="J601" s="362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</row>
  </sheetData>
  <mergeCells count="16">
    <mergeCell ref="R1:R7"/>
    <mergeCell ref="S1:S7"/>
    <mergeCell ref="X1:X7"/>
    <mergeCell ref="Y1:Y7"/>
    <mergeCell ref="T3:T7"/>
    <mergeCell ref="U3:U7"/>
    <mergeCell ref="V3:V7"/>
    <mergeCell ref="W3:W7"/>
    <mergeCell ref="F591:J591"/>
    <mergeCell ref="F592:J592"/>
    <mergeCell ref="H593:I593"/>
    <mergeCell ref="A1:A7"/>
    <mergeCell ref="D1:D7"/>
    <mergeCell ref="E1:E7"/>
    <mergeCell ref="F1:F7"/>
    <mergeCell ref="G1:G7"/>
  </mergeCells>
  <pageMargins left="0.70866141732283472" right="0.70866141732283472" top="0.74803149606299213" bottom="0.74803149606299213" header="0.31496062992125984" footer="0.31496062992125984"/>
  <pageSetup paperSize="9" firstPageNumber="19" pageOrder="overThenDown" orientation="landscape" useFirstPageNumber="1" r:id="rId1"/>
  <headerFooter>
    <oddFooter>&amp;LАСП-КЛП-Утил_изм&amp;CСписък № 6 з допълнение и изменение&amp;R&amp;P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V607"/>
  <sheetViews>
    <sheetView view="pageLayout" topLeftCell="A4" zoomScaleNormal="100" workbookViewId="0">
      <selection activeCell="J10" sqref="J10"/>
    </sheetView>
  </sheetViews>
  <sheetFormatPr defaultColWidth="9.140625" defaultRowHeight="15"/>
  <cols>
    <col min="1" max="1" width="3" style="81" bestFit="1" customWidth="1"/>
    <col min="2" max="2" width="10.42578125" style="81" bestFit="1" customWidth="1"/>
    <col min="3" max="3" width="48.5703125" style="81" customWidth="1"/>
    <col min="4" max="4" width="4.28515625" style="81" customWidth="1"/>
    <col min="5" max="5" width="7.42578125" style="81" customWidth="1"/>
    <col min="6" max="6" width="5.5703125" style="81" customWidth="1"/>
    <col min="7" max="7" width="5.42578125" style="81" customWidth="1"/>
    <col min="8" max="8" width="4.7109375" style="96" bestFit="1" customWidth="1"/>
    <col min="9" max="9" width="4.5703125" style="96" bestFit="1" customWidth="1"/>
    <col min="10" max="10" width="5.42578125" style="96" bestFit="1" customWidth="1"/>
    <col min="11" max="11" width="7.7109375" style="96" customWidth="1"/>
    <col min="12" max="12" width="4.7109375" style="96" bestFit="1" customWidth="1"/>
    <col min="13" max="13" width="4.5703125" style="96" bestFit="1" customWidth="1"/>
    <col min="14" max="14" width="5.42578125" style="96" bestFit="1" customWidth="1"/>
    <col min="15" max="15" width="7.5703125" style="96" customWidth="1"/>
    <col min="16" max="16" width="5.5703125" style="96" bestFit="1" customWidth="1"/>
    <col min="17" max="17" width="4.5703125" style="96" bestFit="1" customWidth="1"/>
    <col min="18" max="18" width="5.5703125" style="96" bestFit="1" customWidth="1"/>
    <col min="19" max="19" width="7" style="96" bestFit="1" customWidth="1"/>
    <col min="20" max="20" width="10" style="119" bestFit="1" customWidth="1"/>
    <col min="21" max="21" width="9.5703125" style="119" customWidth="1"/>
    <col min="22" max="22" width="8.85546875" style="81" bestFit="1" customWidth="1"/>
    <col min="23" max="24" width="3.28515625" style="81" bestFit="1" customWidth="1"/>
    <col min="25" max="25" width="7.42578125" style="81" customWidth="1"/>
    <col min="26" max="26" width="7.28515625" style="81" customWidth="1"/>
    <col min="27" max="27" width="8.28515625" style="81" customWidth="1"/>
    <col min="28" max="28" width="6.5703125" style="81" bestFit="1" customWidth="1"/>
    <col min="29" max="29" width="3.28515625" style="81" bestFit="1" customWidth="1"/>
    <col min="30" max="33" width="9.140625" style="81"/>
    <col min="34" max="34" width="19.5703125" style="81" customWidth="1"/>
    <col min="35" max="35" width="1.140625" style="81" customWidth="1"/>
    <col min="36" max="48" width="9.140625" style="81" hidden="1" customWidth="1"/>
    <col min="49" max="49" width="0.85546875" style="81" hidden="1" customWidth="1"/>
    <col min="50" max="75" width="9.140625" style="81" hidden="1" customWidth="1"/>
    <col min="76" max="76" width="12.42578125" style="81" customWidth="1"/>
    <col min="77" max="201" width="9.140625" style="81"/>
    <col min="202" max="202" width="9.140625" style="81" customWidth="1"/>
    <col min="203" max="203" width="1" style="81" customWidth="1"/>
    <col min="204" max="216" width="9.140625" style="81" hidden="1" customWidth="1"/>
    <col min="217" max="217" width="0.85546875" style="81" hidden="1" customWidth="1"/>
    <col min="218" max="230" width="9.140625" style="81" hidden="1" customWidth="1"/>
    <col min="231" max="243" width="9.140625" style="81"/>
    <col min="244" max="244" width="9.140625" style="81" customWidth="1"/>
    <col min="245" max="245" width="1.5703125" style="81" customWidth="1"/>
    <col min="246" max="256" width="9.140625" style="81" hidden="1" customWidth="1"/>
    <col min="257" max="16384" width="9.140625" style="81"/>
  </cols>
  <sheetData>
    <row r="1" spans="1:29">
      <c r="A1" s="414" t="s">
        <v>0</v>
      </c>
      <c r="B1" s="1"/>
      <c r="C1" s="2"/>
      <c r="D1" s="415" t="s">
        <v>1</v>
      </c>
      <c r="E1" s="416" t="s">
        <v>2</v>
      </c>
      <c r="F1" s="416" t="s">
        <v>3</v>
      </c>
      <c r="G1" s="417" t="s">
        <v>4</v>
      </c>
      <c r="H1" s="3" t="s">
        <v>394</v>
      </c>
      <c r="I1" s="13"/>
      <c r="J1" s="13"/>
      <c r="K1" s="13"/>
      <c r="L1" s="3" t="s">
        <v>395</v>
      </c>
      <c r="M1" s="13"/>
      <c r="N1" s="13"/>
      <c r="O1" s="13"/>
      <c r="P1" s="14" t="s">
        <v>5</v>
      </c>
      <c r="Q1" s="15"/>
      <c r="R1" s="15"/>
      <c r="S1" s="15"/>
      <c r="T1" s="101"/>
      <c r="U1" s="102"/>
      <c r="V1" s="415" t="s">
        <v>6</v>
      </c>
      <c r="W1" s="417" t="s">
        <v>7</v>
      </c>
      <c r="X1" s="27" t="s">
        <v>8</v>
      </c>
      <c r="Y1" s="31"/>
      <c r="Z1" s="27" t="s">
        <v>9</v>
      </c>
      <c r="AA1" s="32"/>
      <c r="AB1" s="418" t="s">
        <v>10</v>
      </c>
      <c r="AC1" s="420" t="s">
        <v>11</v>
      </c>
    </row>
    <row r="2" spans="1:29">
      <c r="A2" s="414"/>
      <c r="B2" s="4"/>
      <c r="C2" s="5"/>
      <c r="D2" s="415"/>
      <c r="E2" s="416"/>
      <c r="F2" s="416"/>
      <c r="G2" s="417"/>
      <c r="H2" s="6"/>
      <c r="I2" s="16"/>
      <c r="J2" s="16"/>
      <c r="K2" s="16"/>
      <c r="L2" s="6"/>
      <c r="M2" s="16"/>
      <c r="N2" s="16"/>
      <c r="O2" s="16"/>
      <c r="P2" s="17"/>
      <c r="Q2" s="18"/>
      <c r="R2" s="18"/>
      <c r="S2" s="18"/>
      <c r="T2" s="103"/>
      <c r="U2" s="104"/>
      <c r="V2" s="415"/>
      <c r="W2" s="417"/>
      <c r="X2" s="28" t="s">
        <v>12</v>
      </c>
      <c r="Y2" s="33"/>
      <c r="Z2" s="28" t="s">
        <v>13</v>
      </c>
      <c r="AA2" s="34"/>
      <c r="AB2" s="418"/>
      <c r="AC2" s="420"/>
    </row>
    <row r="3" spans="1:29">
      <c r="A3" s="414"/>
      <c r="B3" s="4"/>
      <c r="C3" s="5"/>
      <c r="D3" s="415"/>
      <c r="E3" s="416"/>
      <c r="F3" s="416"/>
      <c r="G3" s="417"/>
      <c r="H3" s="7" t="s">
        <v>12</v>
      </c>
      <c r="I3" s="19"/>
      <c r="J3" s="19"/>
      <c r="K3" s="20"/>
      <c r="L3" s="7" t="s">
        <v>12</v>
      </c>
      <c r="M3" s="19"/>
      <c r="N3" s="19"/>
      <c r="O3" s="20"/>
      <c r="P3" s="7" t="s">
        <v>12</v>
      </c>
      <c r="Q3" s="19"/>
      <c r="R3" s="19"/>
      <c r="S3" s="19"/>
      <c r="T3" s="105"/>
      <c r="U3" s="106"/>
      <c r="V3" s="415"/>
      <c r="W3" s="416"/>
      <c r="X3" s="421" t="s">
        <v>14</v>
      </c>
      <c r="Y3" s="424" t="s">
        <v>15</v>
      </c>
      <c r="Z3" s="425" t="s">
        <v>16</v>
      </c>
      <c r="AA3" s="421" t="s">
        <v>17</v>
      </c>
      <c r="AB3" s="419"/>
      <c r="AC3" s="420"/>
    </row>
    <row r="4" spans="1:29">
      <c r="A4" s="414"/>
      <c r="B4" s="4" t="s">
        <v>25</v>
      </c>
      <c r="C4" s="5" t="s">
        <v>30</v>
      </c>
      <c r="D4" s="415"/>
      <c r="E4" s="416"/>
      <c r="F4" s="416"/>
      <c r="G4" s="417"/>
      <c r="H4" s="7" t="s">
        <v>31</v>
      </c>
      <c r="I4" s="19"/>
      <c r="J4" s="19"/>
      <c r="K4" s="20"/>
      <c r="L4" s="7" t="s">
        <v>31</v>
      </c>
      <c r="M4" s="19"/>
      <c r="N4" s="19"/>
      <c r="O4" s="20"/>
      <c r="P4" s="7" t="s">
        <v>31</v>
      </c>
      <c r="Q4" s="19"/>
      <c r="R4" s="19"/>
      <c r="S4" s="19"/>
      <c r="T4" s="107" t="s">
        <v>26</v>
      </c>
      <c r="U4" s="108" t="s">
        <v>27</v>
      </c>
      <c r="V4" s="415"/>
      <c r="W4" s="416"/>
      <c r="X4" s="422"/>
      <c r="Y4" s="422"/>
      <c r="Z4" s="422"/>
      <c r="AA4" s="422"/>
      <c r="AB4" s="419"/>
      <c r="AC4" s="420"/>
    </row>
    <row r="5" spans="1:29">
      <c r="A5" s="414"/>
      <c r="B5" s="4"/>
      <c r="C5" s="5"/>
      <c r="D5" s="415"/>
      <c r="E5" s="416"/>
      <c r="F5" s="416"/>
      <c r="G5" s="417"/>
      <c r="H5" s="8"/>
      <c r="I5" s="21"/>
      <c r="J5" s="22"/>
      <c r="K5" s="21"/>
      <c r="L5" s="8"/>
      <c r="M5" s="21"/>
      <c r="N5" s="22"/>
      <c r="O5" s="21"/>
      <c r="P5" s="8"/>
      <c r="Q5" s="21"/>
      <c r="R5" s="22"/>
      <c r="S5" s="8"/>
      <c r="T5" s="107" t="s">
        <v>28</v>
      </c>
      <c r="U5" s="108" t="s">
        <v>28</v>
      </c>
      <c r="V5" s="415"/>
      <c r="W5" s="416"/>
      <c r="X5" s="422"/>
      <c r="Y5" s="422"/>
      <c r="Z5" s="422"/>
      <c r="AA5" s="422"/>
      <c r="AB5" s="419"/>
      <c r="AC5" s="420"/>
    </row>
    <row r="6" spans="1:29">
      <c r="A6" s="414"/>
      <c r="B6" s="4"/>
      <c r="C6" s="5"/>
      <c r="D6" s="415"/>
      <c r="E6" s="416"/>
      <c r="F6" s="416"/>
      <c r="G6" s="417"/>
      <c r="H6" s="9" t="s">
        <v>18</v>
      </c>
      <c r="I6" s="23" t="s">
        <v>19</v>
      </c>
      <c r="J6" s="24" t="s">
        <v>20</v>
      </c>
      <c r="K6" s="23" t="s">
        <v>21</v>
      </c>
      <c r="L6" s="9" t="s">
        <v>18</v>
      </c>
      <c r="M6" s="23" t="s">
        <v>19</v>
      </c>
      <c r="N6" s="24" t="s">
        <v>20</v>
      </c>
      <c r="O6" s="23" t="s">
        <v>21</v>
      </c>
      <c r="P6" s="9" t="s">
        <v>18</v>
      </c>
      <c r="Q6" s="23" t="s">
        <v>19</v>
      </c>
      <c r="R6" s="24" t="s">
        <v>20</v>
      </c>
      <c r="S6" s="9" t="s">
        <v>21</v>
      </c>
      <c r="T6" s="107" t="s">
        <v>29</v>
      </c>
      <c r="U6" s="108" t="s">
        <v>29</v>
      </c>
      <c r="V6" s="415"/>
      <c r="W6" s="416"/>
      <c r="X6" s="422"/>
      <c r="Y6" s="422"/>
      <c r="Z6" s="422"/>
      <c r="AA6" s="422"/>
      <c r="AB6" s="419"/>
      <c r="AC6" s="420"/>
    </row>
    <row r="7" spans="1:29">
      <c r="A7" s="414"/>
      <c r="B7" s="10"/>
      <c r="C7" s="11"/>
      <c r="D7" s="415"/>
      <c r="E7" s="416"/>
      <c r="F7" s="416"/>
      <c r="G7" s="417"/>
      <c r="H7" s="12"/>
      <c r="I7" s="25"/>
      <c r="J7" s="26"/>
      <c r="K7" s="25"/>
      <c r="L7" s="12"/>
      <c r="M7" s="25"/>
      <c r="N7" s="26"/>
      <c r="O7" s="25"/>
      <c r="P7" s="12"/>
      <c r="Q7" s="25"/>
      <c r="R7" s="26"/>
      <c r="S7" s="12"/>
      <c r="T7" s="109"/>
      <c r="U7" s="110"/>
      <c r="V7" s="415"/>
      <c r="W7" s="416"/>
      <c r="X7" s="423"/>
      <c r="Y7" s="423"/>
      <c r="Z7" s="423"/>
      <c r="AA7" s="423"/>
      <c r="AB7" s="419"/>
      <c r="AC7" s="420"/>
    </row>
    <row r="8" spans="1:29">
      <c r="A8" s="61">
        <v>1</v>
      </c>
      <c r="B8" s="62">
        <v>2</v>
      </c>
      <c r="C8" s="11">
        <v>3</v>
      </c>
      <c r="D8" s="63">
        <v>4</v>
      </c>
      <c r="E8" s="55">
        <v>5</v>
      </c>
      <c r="F8" s="55">
        <v>6</v>
      </c>
      <c r="G8" s="61">
        <v>7</v>
      </c>
      <c r="H8" s="55">
        <v>8</v>
      </c>
      <c r="I8" s="61">
        <v>9</v>
      </c>
      <c r="J8" s="55">
        <v>10</v>
      </c>
      <c r="K8" s="61">
        <v>11</v>
      </c>
      <c r="L8" s="55">
        <v>8</v>
      </c>
      <c r="M8" s="61">
        <v>9</v>
      </c>
      <c r="N8" s="55">
        <v>10</v>
      </c>
      <c r="O8" s="61">
        <v>11</v>
      </c>
      <c r="P8" s="55">
        <v>24</v>
      </c>
      <c r="Q8" s="61">
        <v>25</v>
      </c>
      <c r="R8" s="55">
        <v>26</v>
      </c>
      <c r="S8" s="61">
        <v>27</v>
      </c>
      <c r="T8" s="111">
        <v>28</v>
      </c>
      <c r="U8" s="112">
        <v>29</v>
      </c>
      <c r="V8" s="55">
        <v>30</v>
      </c>
      <c r="W8" s="61">
        <v>31</v>
      </c>
      <c r="X8" s="55">
        <v>32</v>
      </c>
      <c r="Y8" s="61">
        <v>33</v>
      </c>
      <c r="Z8" s="55">
        <v>34</v>
      </c>
      <c r="AA8" s="61">
        <v>35</v>
      </c>
      <c r="AB8" s="55">
        <v>36</v>
      </c>
      <c r="AC8" s="55">
        <v>37</v>
      </c>
    </row>
    <row r="9" spans="1:29" ht="15.75">
      <c r="A9" s="61"/>
      <c r="B9" s="62"/>
      <c r="C9" s="54" t="s">
        <v>320</v>
      </c>
      <c r="D9" s="63"/>
      <c r="E9" s="55"/>
      <c r="F9" s="55"/>
      <c r="G9" s="61"/>
      <c r="H9" s="55"/>
      <c r="I9" s="61"/>
      <c r="J9" s="55"/>
      <c r="K9" s="61"/>
      <c r="L9" s="55"/>
      <c r="M9" s="61"/>
      <c r="N9" s="55"/>
      <c r="O9" s="61"/>
      <c r="P9" s="55"/>
      <c r="Q9" s="61"/>
      <c r="R9" s="55"/>
      <c r="S9" s="61"/>
      <c r="T9" s="111"/>
      <c r="U9" s="112"/>
      <c r="V9" s="55"/>
      <c r="W9" s="61"/>
      <c r="X9" s="55"/>
      <c r="Y9" s="61"/>
      <c r="Z9" s="55"/>
      <c r="AA9" s="61"/>
      <c r="AB9" s="55"/>
      <c r="AC9" s="55"/>
    </row>
    <row r="10" spans="1:29" ht="105" customHeight="1">
      <c r="A10" s="61"/>
      <c r="B10" s="62"/>
      <c r="C10" s="59" t="s">
        <v>323</v>
      </c>
      <c r="D10" s="63"/>
      <c r="E10" s="55"/>
      <c r="F10" s="55"/>
      <c r="G10" s="61"/>
      <c r="H10" s="55"/>
      <c r="I10" s="61"/>
      <c r="J10" s="55"/>
      <c r="K10" s="61"/>
      <c r="L10" s="55"/>
      <c r="M10" s="61"/>
      <c r="N10" s="55"/>
      <c r="O10" s="61"/>
      <c r="P10" s="55"/>
      <c r="Q10" s="61"/>
      <c r="R10" s="55"/>
      <c r="S10" s="61"/>
      <c r="T10" s="111"/>
      <c r="U10" s="112"/>
      <c r="V10" s="55"/>
      <c r="W10" s="61"/>
      <c r="X10" s="55"/>
      <c r="Y10" s="61"/>
      <c r="Z10" s="55"/>
      <c r="AA10" s="61"/>
      <c r="AB10" s="55"/>
      <c r="AC10" s="55"/>
    </row>
    <row r="11" spans="1:29" ht="15" customHeight="1">
      <c r="A11" s="55"/>
      <c r="B11" s="337"/>
      <c r="C11" s="120" t="s">
        <v>34</v>
      </c>
      <c r="D11" s="121"/>
      <c r="E11" s="66"/>
      <c r="F11" s="66"/>
      <c r="G11" s="66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122"/>
      <c r="U11" s="123"/>
      <c r="V11" s="72"/>
      <c r="W11" s="72"/>
      <c r="X11" s="72"/>
      <c r="Y11" s="72"/>
      <c r="Z11" s="71"/>
      <c r="AA11" s="71"/>
      <c r="AB11" s="73"/>
      <c r="AC11" s="72"/>
    </row>
    <row r="12" spans="1:29" ht="15" customHeight="1">
      <c r="A12" s="55" t="s">
        <v>32</v>
      </c>
      <c r="B12" s="337"/>
      <c r="C12" s="124" t="s">
        <v>22</v>
      </c>
      <c r="D12" s="121"/>
      <c r="E12" s="66"/>
      <c r="F12" s="66"/>
      <c r="G12" s="66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122"/>
      <c r="U12" s="123"/>
      <c r="V12" s="72"/>
      <c r="W12" s="72"/>
      <c r="X12" s="72"/>
      <c r="Y12" s="72"/>
      <c r="Z12" s="71"/>
      <c r="AA12" s="71"/>
      <c r="AB12" s="73"/>
      <c r="AC12" s="72"/>
    </row>
    <row r="13" spans="1:29" ht="15" customHeight="1">
      <c r="A13" s="55"/>
      <c r="B13" s="337"/>
      <c r="C13" s="35" t="s">
        <v>36</v>
      </c>
      <c r="D13" s="121"/>
      <c r="E13" s="66"/>
      <c r="F13" s="66"/>
      <c r="G13" s="66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122"/>
      <c r="U13" s="123"/>
      <c r="V13" s="72"/>
      <c r="W13" s="72"/>
      <c r="X13" s="72"/>
      <c r="Y13" s="72"/>
      <c r="Z13" s="71"/>
      <c r="AA13" s="71"/>
      <c r="AB13" s="73"/>
      <c r="AC13" s="72"/>
    </row>
    <row r="14" spans="1:29" ht="15" customHeight="1">
      <c r="A14" s="55"/>
      <c r="B14" s="337"/>
      <c r="C14" s="65" t="s">
        <v>44</v>
      </c>
      <c r="D14" s="121"/>
      <c r="E14" s="66"/>
      <c r="F14" s="66"/>
      <c r="G14" s="66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122"/>
      <c r="U14" s="123"/>
      <c r="V14" s="72"/>
      <c r="W14" s="72"/>
      <c r="X14" s="72"/>
      <c r="Y14" s="72"/>
      <c r="Z14" s="71"/>
      <c r="AA14" s="71"/>
      <c r="AB14" s="73"/>
      <c r="AC14" s="72"/>
    </row>
    <row r="15" spans="1:29" ht="14.25" customHeight="1">
      <c r="A15" s="35"/>
      <c r="B15" s="74"/>
      <c r="C15" s="75" t="s">
        <v>37</v>
      </c>
      <c r="D15" s="36"/>
      <c r="E15" s="75"/>
      <c r="F15" s="75"/>
      <c r="G15" s="37"/>
      <c r="H15" s="87"/>
      <c r="I15" s="87"/>
      <c r="J15" s="87"/>
      <c r="K15" s="87"/>
      <c r="L15" s="87"/>
      <c r="M15" s="87"/>
      <c r="N15" s="87"/>
      <c r="O15" s="87"/>
      <c r="P15" s="38"/>
      <c r="Q15" s="38"/>
      <c r="R15" s="38"/>
      <c r="S15" s="38"/>
      <c r="T15" s="115"/>
      <c r="U15" s="115"/>
      <c r="V15" s="35"/>
      <c r="W15" s="35"/>
      <c r="X15" s="39"/>
      <c r="Y15" s="39"/>
      <c r="Z15" s="35"/>
      <c r="AA15" s="35"/>
      <c r="AB15" s="40"/>
      <c r="AC15" s="41"/>
    </row>
    <row r="16" spans="1:29" s="96" customFormat="1" ht="15" customHeight="1">
      <c r="A16" s="42">
        <v>1</v>
      </c>
      <c r="B16" s="126"/>
      <c r="C16" s="127" t="s">
        <v>45</v>
      </c>
      <c r="D16" s="43" t="s">
        <v>23</v>
      </c>
      <c r="E16" s="43">
        <v>0</v>
      </c>
      <c r="F16" s="44">
        <v>0</v>
      </c>
      <c r="G16" s="45"/>
      <c r="H16" s="46"/>
      <c r="I16" s="46"/>
      <c r="J16" s="38">
        <v>120</v>
      </c>
      <c r="K16" s="38">
        <f>SUM(J16,,)</f>
        <v>120</v>
      </c>
      <c r="L16" s="46"/>
      <c r="M16" s="46"/>
      <c r="N16" s="38"/>
      <c r="O16" s="38"/>
      <c r="P16" s="38"/>
      <c r="Q16" s="38"/>
      <c r="R16" s="38">
        <f>SUM(J16+N16)</f>
        <v>120</v>
      </c>
      <c r="S16" s="38">
        <f>SUM(K16+O16)</f>
        <v>120</v>
      </c>
      <c r="T16" s="116">
        <f>Z16/AA16*K16/1000</f>
        <v>6.0000000000000001E-3</v>
      </c>
      <c r="U16" s="116">
        <f>AB16*K16/1000</f>
        <v>6.0000000000000001E-3</v>
      </c>
      <c r="V16" s="45"/>
      <c r="W16" s="88"/>
      <c r="X16" s="88"/>
      <c r="Y16" s="88"/>
      <c r="Z16" s="47">
        <v>0.05</v>
      </c>
      <c r="AA16" s="43">
        <v>1</v>
      </c>
      <c r="AB16" s="48">
        <v>0.05</v>
      </c>
      <c r="AC16" s="88"/>
    </row>
    <row r="17" spans="1:29" s="84" customFormat="1" ht="15" customHeight="1">
      <c r="A17" s="35"/>
      <c r="B17" s="74"/>
      <c r="C17" s="82" t="s">
        <v>24</v>
      </c>
      <c r="D17" s="36" t="s">
        <v>23</v>
      </c>
      <c r="E17" s="75"/>
      <c r="F17" s="75"/>
      <c r="G17" s="37"/>
      <c r="H17" s="87"/>
      <c r="I17" s="87"/>
      <c r="J17" s="87">
        <f>SUM(J12:J16)</f>
        <v>120</v>
      </c>
      <c r="K17" s="87">
        <f>SUM(K12:K16)</f>
        <v>120</v>
      </c>
      <c r="L17" s="87"/>
      <c r="M17" s="87"/>
      <c r="N17" s="87"/>
      <c r="O17" s="87"/>
      <c r="P17" s="46"/>
      <c r="Q17" s="46"/>
      <c r="R17" s="46">
        <f t="shared" ref="R17:R80" si="0">SUM(J17+N17)</f>
        <v>120</v>
      </c>
      <c r="S17" s="46">
        <f t="shared" ref="S17:S80" si="1">SUM(K17+O17)</f>
        <v>120</v>
      </c>
      <c r="T17" s="115">
        <f t="shared" ref="T17:T33" si="2">Z17/AA17*K17/1000</f>
        <v>6.0000000000000001E-3</v>
      </c>
      <c r="U17" s="115">
        <f t="shared" ref="U17:U33" si="3">AB17*K17/1000</f>
        <v>6.0000000000000001E-3</v>
      </c>
      <c r="V17" s="35"/>
      <c r="W17" s="35"/>
      <c r="X17" s="39"/>
      <c r="Y17" s="39"/>
      <c r="Z17" s="35">
        <v>0.05</v>
      </c>
      <c r="AA17" s="35">
        <v>1</v>
      </c>
      <c r="AB17" s="40">
        <v>0.05</v>
      </c>
      <c r="AC17" s="41"/>
    </row>
    <row r="18" spans="1:29" ht="15" customHeight="1">
      <c r="A18" s="55">
        <v>1</v>
      </c>
      <c r="B18" s="178"/>
      <c r="C18" s="127" t="s">
        <v>46</v>
      </c>
      <c r="D18" s="93" t="s">
        <v>23</v>
      </c>
      <c r="E18" s="128">
        <v>0</v>
      </c>
      <c r="F18" s="128">
        <v>0</v>
      </c>
      <c r="G18" s="297"/>
      <c r="H18" s="129"/>
      <c r="I18" s="129"/>
      <c r="J18" s="57">
        <v>28</v>
      </c>
      <c r="K18" s="57">
        <f>SUM(H18:J18)</f>
        <v>28</v>
      </c>
      <c r="L18" s="129"/>
      <c r="M18" s="129"/>
      <c r="N18" s="57"/>
      <c r="O18" s="57"/>
      <c r="P18" s="38"/>
      <c r="Q18" s="38"/>
      <c r="R18" s="38">
        <f t="shared" si="0"/>
        <v>28</v>
      </c>
      <c r="S18" s="38">
        <f t="shared" si="1"/>
        <v>28</v>
      </c>
      <c r="T18" s="116">
        <f t="shared" si="2"/>
        <v>0.35</v>
      </c>
      <c r="U18" s="116">
        <f t="shared" si="3"/>
        <v>0.378</v>
      </c>
      <c r="V18" s="55"/>
      <c r="W18" s="55"/>
      <c r="X18" s="130"/>
      <c r="Y18" s="130"/>
      <c r="Z18" s="55">
        <v>25</v>
      </c>
      <c r="AA18" s="55">
        <v>2</v>
      </c>
      <c r="AB18" s="69">
        <v>13.5</v>
      </c>
      <c r="AC18" s="131"/>
    </row>
    <row r="19" spans="1:29" s="84" customFormat="1" ht="15" customHeight="1">
      <c r="A19" s="35"/>
      <c r="B19" s="74"/>
      <c r="C19" s="82" t="s">
        <v>24</v>
      </c>
      <c r="D19" s="36" t="s">
        <v>23</v>
      </c>
      <c r="E19" s="75"/>
      <c r="F19" s="75"/>
      <c r="G19" s="37"/>
      <c r="H19" s="87"/>
      <c r="I19" s="87">
        <f>SUM(I16:I18)</f>
        <v>0</v>
      </c>
      <c r="J19" s="87">
        <f>SUM(J18)</f>
        <v>28</v>
      </c>
      <c r="K19" s="87">
        <f>SUM(K18)</f>
        <v>28</v>
      </c>
      <c r="L19" s="87"/>
      <c r="M19" s="87"/>
      <c r="N19" s="87"/>
      <c r="O19" s="87"/>
      <c r="P19" s="46"/>
      <c r="Q19" s="46"/>
      <c r="R19" s="46">
        <f t="shared" si="0"/>
        <v>28</v>
      </c>
      <c r="S19" s="46">
        <f t="shared" si="1"/>
        <v>28</v>
      </c>
      <c r="T19" s="115">
        <f t="shared" si="2"/>
        <v>0.35</v>
      </c>
      <c r="U19" s="115">
        <f t="shared" si="3"/>
        <v>0.378</v>
      </c>
      <c r="V19" s="35"/>
      <c r="W19" s="35"/>
      <c r="X19" s="39"/>
      <c r="Y19" s="39"/>
      <c r="Z19" s="35">
        <v>25</v>
      </c>
      <c r="AA19" s="35">
        <v>2</v>
      </c>
      <c r="AB19" s="40">
        <v>13.5</v>
      </c>
      <c r="AC19" s="41"/>
    </row>
    <row r="20" spans="1:29" ht="15" customHeight="1">
      <c r="A20" s="42">
        <v>1</v>
      </c>
      <c r="B20" s="126"/>
      <c r="C20" s="98" t="s">
        <v>47</v>
      </c>
      <c r="D20" s="43" t="s">
        <v>23</v>
      </c>
      <c r="E20" s="43">
        <v>0</v>
      </c>
      <c r="F20" s="44">
        <v>0</v>
      </c>
      <c r="G20" s="43"/>
      <c r="H20" s="38"/>
      <c r="I20" s="38"/>
      <c r="J20" s="38">
        <v>16</v>
      </c>
      <c r="K20" s="38">
        <f>SUM(H20:J20)</f>
        <v>16</v>
      </c>
      <c r="L20" s="38"/>
      <c r="M20" s="38"/>
      <c r="N20" s="38"/>
      <c r="O20" s="38"/>
      <c r="P20" s="38"/>
      <c r="Q20" s="38"/>
      <c r="R20" s="38">
        <f t="shared" si="0"/>
        <v>16</v>
      </c>
      <c r="S20" s="38">
        <f t="shared" si="1"/>
        <v>16</v>
      </c>
      <c r="T20" s="116">
        <f t="shared" si="2"/>
        <v>0.48</v>
      </c>
      <c r="U20" s="116">
        <f t="shared" si="3"/>
        <v>0.27200000000000002</v>
      </c>
      <c r="V20" s="43"/>
      <c r="W20" s="133"/>
      <c r="X20" s="133"/>
      <c r="Y20" s="133"/>
      <c r="Z20" s="128">
        <v>60</v>
      </c>
      <c r="AA20" s="43">
        <v>2</v>
      </c>
      <c r="AB20" s="48">
        <v>17</v>
      </c>
      <c r="AC20" s="133"/>
    </row>
    <row r="21" spans="1:29" s="84" customFormat="1" ht="15" customHeight="1">
      <c r="A21" s="49"/>
      <c r="B21" s="85"/>
      <c r="C21" s="50" t="s">
        <v>24</v>
      </c>
      <c r="D21" s="45" t="s">
        <v>23</v>
      </c>
      <c r="E21" s="45"/>
      <c r="F21" s="45"/>
      <c r="G21" s="45"/>
      <c r="H21" s="46">
        <f>SUM(H19:H20)</f>
        <v>0</v>
      </c>
      <c r="I21" s="46">
        <f>SUM(I19:I20)</f>
        <v>0</v>
      </c>
      <c r="J21" s="46">
        <f>SUM(J20)</f>
        <v>16</v>
      </c>
      <c r="K21" s="46">
        <f>SUM(K20)</f>
        <v>16</v>
      </c>
      <c r="L21" s="46"/>
      <c r="M21" s="46"/>
      <c r="N21" s="46"/>
      <c r="O21" s="46"/>
      <c r="P21" s="46"/>
      <c r="Q21" s="46"/>
      <c r="R21" s="46">
        <f t="shared" si="0"/>
        <v>16</v>
      </c>
      <c r="S21" s="46">
        <f t="shared" si="1"/>
        <v>16</v>
      </c>
      <c r="T21" s="115">
        <f t="shared" si="2"/>
        <v>0.48</v>
      </c>
      <c r="U21" s="115">
        <f t="shared" si="3"/>
        <v>0.27200000000000002</v>
      </c>
      <c r="V21" s="45"/>
      <c r="W21" s="88"/>
      <c r="X21" s="88"/>
      <c r="Y21" s="88"/>
      <c r="Z21" s="75">
        <v>60</v>
      </c>
      <c r="AA21" s="45">
        <v>2</v>
      </c>
      <c r="AB21" s="53">
        <v>17</v>
      </c>
      <c r="AC21" s="88"/>
    </row>
    <row r="22" spans="1:29" ht="15" customHeight="1">
      <c r="A22" s="42">
        <v>1</v>
      </c>
      <c r="B22" s="126"/>
      <c r="C22" s="98" t="s">
        <v>48</v>
      </c>
      <c r="D22" s="43" t="s">
        <v>23</v>
      </c>
      <c r="E22" s="43"/>
      <c r="F22" s="44"/>
      <c r="G22" s="43"/>
      <c r="H22" s="38"/>
      <c r="I22" s="38"/>
      <c r="J22" s="38">
        <v>23</v>
      </c>
      <c r="K22" s="38">
        <f t="shared" ref="K22:K33" si="4">SUM(J22,,)</f>
        <v>23</v>
      </c>
      <c r="L22" s="38"/>
      <c r="M22" s="38"/>
      <c r="N22" s="38"/>
      <c r="O22" s="38"/>
      <c r="P22" s="38"/>
      <c r="Q22" s="38"/>
      <c r="R22" s="38">
        <f t="shared" si="0"/>
        <v>23</v>
      </c>
      <c r="S22" s="38">
        <f t="shared" si="1"/>
        <v>23</v>
      </c>
      <c r="T22" s="116">
        <f t="shared" si="2"/>
        <v>5.7499999999999999E-3</v>
      </c>
      <c r="U22" s="116">
        <f t="shared" si="3"/>
        <v>5.7499999999999999E-3</v>
      </c>
      <c r="V22" s="43"/>
      <c r="W22" s="133"/>
      <c r="X22" s="133"/>
      <c r="Y22" s="133"/>
      <c r="Z22" s="47">
        <v>0.25</v>
      </c>
      <c r="AA22" s="43">
        <v>1</v>
      </c>
      <c r="AB22" s="48">
        <v>0.25</v>
      </c>
      <c r="AC22" s="133"/>
    </row>
    <row r="23" spans="1:29" s="84" customFormat="1" ht="15" customHeight="1">
      <c r="A23" s="49"/>
      <c r="B23" s="85"/>
      <c r="C23" s="50" t="s">
        <v>24</v>
      </c>
      <c r="D23" s="45" t="s">
        <v>23</v>
      </c>
      <c r="E23" s="45"/>
      <c r="F23" s="45"/>
      <c r="G23" s="45"/>
      <c r="H23" s="46"/>
      <c r="I23" s="46"/>
      <c r="J23" s="46">
        <f>SUM(J22)</f>
        <v>23</v>
      </c>
      <c r="K23" s="46">
        <f t="shared" si="4"/>
        <v>23</v>
      </c>
      <c r="L23" s="46"/>
      <c r="M23" s="46"/>
      <c r="N23" s="46"/>
      <c r="O23" s="46"/>
      <c r="P23" s="46"/>
      <c r="Q23" s="46"/>
      <c r="R23" s="46">
        <f t="shared" si="0"/>
        <v>23</v>
      </c>
      <c r="S23" s="46">
        <f t="shared" si="1"/>
        <v>23</v>
      </c>
      <c r="T23" s="115">
        <f t="shared" si="2"/>
        <v>5.7499999999999999E-3</v>
      </c>
      <c r="U23" s="115">
        <f t="shared" si="3"/>
        <v>5.7499999999999999E-3</v>
      </c>
      <c r="V23" s="45"/>
      <c r="W23" s="88"/>
      <c r="X23" s="88"/>
      <c r="Y23" s="88"/>
      <c r="Z23" s="52">
        <v>0.25</v>
      </c>
      <c r="AA23" s="45">
        <v>1</v>
      </c>
      <c r="AB23" s="53">
        <v>0.25</v>
      </c>
      <c r="AC23" s="88"/>
    </row>
    <row r="24" spans="1:29" ht="15" customHeight="1">
      <c r="A24" s="42">
        <v>1</v>
      </c>
      <c r="B24" s="126"/>
      <c r="C24" s="98" t="s">
        <v>49</v>
      </c>
      <c r="D24" s="43" t="s">
        <v>23</v>
      </c>
      <c r="E24" s="43"/>
      <c r="F24" s="44"/>
      <c r="G24" s="43"/>
      <c r="H24" s="38"/>
      <c r="I24" s="38"/>
      <c r="J24" s="38">
        <v>27</v>
      </c>
      <c r="K24" s="38">
        <f t="shared" si="4"/>
        <v>27</v>
      </c>
      <c r="L24" s="38"/>
      <c r="M24" s="38"/>
      <c r="N24" s="38"/>
      <c r="O24" s="38"/>
      <c r="P24" s="38"/>
      <c r="Q24" s="38"/>
      <c r="R24" s="38">
        <f t="shared" si="0"/>
        <v>27</v>
      </c>
      <c r="S24" s="38">
        <f t="shared" si="1"/>
        <v>27</v>
      </c>
      <c r="T24" s="116">
        <f t="shared" si="2"/>
        <v>1.3500000000000001E-3</v>
      </c>
      <c r="U24" s="116">
        <f t="shared" si="3"/>
        <v>1.3500000000000001E-3</v>
      </c>
      <c r="V24" s="43"/>
      <c r="W24" s="133"/>
      <c r="X24" s="133"/>
      <c r="Y24" s="133"/>
      <c r="Z24" s="47">
        <v>0.05</v>
      </c>
      <c r="AA24" s="43">
        <v>1</v>
      </c>
      <c r="AB24" s="48">
        <v>0.05</v>
      </c>
      <c r="AC24" s="133"/>
    </row>
    <row r="25" spans="1:29" s="84" customFormat="1" ht="15" customHeight="1">
      <c r="A25" s="49"/>
      <c r="B25" s="85"/>
      <c r="C25" s="50" t="s">
        <v>24</v>
      </c>
      <c r="D25" s="45" t="s">
        <v>23</v>
      </c>
      <c r="E25" s="45"/>
      <c r="F25" s="45"/>
      <c r="G25" s="45"/>
      <c r="H25" s="46"/>
      <c r="I25" s="46"/>
      <c r="J25" s="46">
        <f>SUM(J24)</f>
        <v>27</v>
      </c>
      <c r="K25" s="46">
        <f t="shared" si="4"/>
        <v>27</v>
      </c>
      <c r="L25" s="46"/>
      <c r="M25" s="46"/>
      <c r="N25" s="46"/>
      <c r="O25" s="46"/>
      <c r="P25" s="46"/>
      <c r="Q25" s="46"/>
      <c r="R25" s="46">
        <f t="shared" si="0"/>
        <v>27</v>
      </c>
      <c r="S25" s="46">
        <f t="shared" si="1"/>
        <v>27</v>
      </c>
      <c r="T25" s="115">
        <f t="shared" si="2"/>
        <v>1.3500000000000001E-3</v>
      </c>
      <c r="U25" s="115">
        <f t="shared" si="3"/>
        <v>1.3500000000000001E-3</v>
      </c>
      <c r="V25" s="45"/>
      <c r="W25" s="88"/>
      <c r="X25" s="88"/>
      <c r="Y25" s="88"/>
      <c r="Z25" s="52">
        <v>0.05</v>
      </c>
      <c r="AA25" s="45">
        <v>1</v>
      </c>
      <c r="AB25" s="53">
        <v>0.05</v>
      </c>
      <c r="AC25" s="88"/>
    </row>
    <row r="26" spans="1:29" ht="15" customHeight="1">
      <c r="A26" s="42">
        <v>1</v>
      </c>
      <c r="B26" s="126"/>
      <c r="C26" s="98" t="s">
        <v>50</v>
      </c>
      <c r="D26" s="43" t="s">
        <v>23</v>
      </c>
      <c r="E26" s="43">
        <v>7</v>
      </c>
      <c r="F26" s="44">
        <v>70</v>
      </c>
      <c r="G26" s="43"/>
      <c r="H26" s="38"/>
      <c r="I26" s="38"/>
      <c r="J26" s="38">
        <v>2</v>
      </c>
      <c r="K26" s="38">
        <f t="shared" si="4"/>
        <v>2</v>
      </c>
      <c r="L26" s="38"/>
      <c r="M26" s="38"/>
      <c r="N26" s="38"/>
      <c r="O26" s="38"/>
      <c r="P26" s="38"/>
      <c r="Q26" s="38"/>
      <c r="R26" s="38">
        <f t="shared" si="0"/>
        <v>2</v>
      </c>
      <c r="S26" s="38">
        <f t="shared" si="1"/>
        <v>2</v>
      </c>
      <c r="T26" s="116">
        <f t="shared" si="2"/>
        <v>3.1E-2</v>
      </c>
      <c r="U26" s="116">
        <f t="shared" si="3"/>
        <v>2.5000000000000001E-2</v>
      </c>
      <c r="V26" s="43"/>
      <c r="W26" s="133"/>
      <c r="X26" s="133"/>
      <c r="Y26" s="133"/>
      <c r="Z26" s="128">
        <v>31</v>
      </c>
      <c r="AA26" s="43">
        <v>2</v>
      </c>
      <c r="AB26" s="48">
        <v>12.5</v>
      </c>
      <c r="AC26" s="133"/>
    </row>
    <row r="27" spans="1:29" ht="15" customHeight="1">
      <c r="A27" s="42">
        <v>2</v>
      </c>
      <c r="B27" s="126"/>
      <c r="C27" s="98" t="s">
        <v>50</v>
      </c>
      <c r="D27" s="43" t="s">
        <v>23</v>
      </c>
      <c r="E27" s="43">
        <v>23</v>
      </c>
      <c r="F27" s="44">
        <v>70</v>
      </c>
      <c r="G27" s="43"/>
      <c r="H27" s="38"/>
      <c r="I27" s="38"/>
      <c r="J27" s="38">
        <v>4</v>
      </c>
      <c r="K27" s="38">
        <f t="shared" si="4"/>
        <v>4</v>
      </c>
      <c r="L27" s="38"/>
      <c r="M27" s="38"/>
      <c r="N27" s="38"/>
      <c r="O27" s="38"/>
      <c r="P27" s="38"/>
      <c r="Q27" s="38"/>
      <c r="R27" s="38">
        <f t="shared" si="0"/>
        <v>4</v>
      </c>
      <c r="S27" s="38">
        <f t="shared" si="1"/>
        <v>4</v>
      </c>
      <c r="T27" s="116">
        <f t="shared" si="2"/>
        <v>6.2E-2</v>
      </c>
      <c r="U27" s="116">
        <f t="shared" si="3"/>
        <v>0.05</v>
      </c>
      <c r="V27" s="43"/>
      <c r="W27" s="133"/>
      <c r="X27" s="133"/>
      <c r="Y27" s="133"/>
      <c r="Z27" s="128">
        <v>31</v>
      </c>
      <c r="AA27" s="43">
        <v>2</v>
      </c>
      <c r="AB27" s="48">
        <v>12.5</v>
      </c>
      <c r="AC27" s="133"/>
    </row>
    <row r="28" spans="1:29" ht="15" customHeight="1">
      <c r="A28" s="42">
        <v>3</v>
      </c>
      <c r="B28" s="126"/>
      <c r="C28" s="98" t="s">
        <v>50</v>
      </c>
      <c r="D28" s="43" t="s">
        <v>23</v>
      </c>
      <c r="E28" s="43">
        <v>0</v>
      </c>
      <c r="F28" s="44">
        <v>0</v>
      </c>
      <c r="G28" s="43"/>
      <c r="H28" s="38"/>
      <c r="I28" s="38"/>
      <c r="J28" s="38">
        <v>38</v>
      </c>
      <c r="K28" s="38">
        <f t="shared" si="4"/>
        <v>38</v>
      </c>
      <c r="L28" s="38"/>
      <c r="M28" s="38"/>
      <c r="N28" s="38"/>
      <c r="O28" s="38"/>
      <c r="P28" s="38"/>
      <c r="Q28" s="38"/>
      <c r="R28" s="38">
        <f t="shared" si="0"/>
        <v>38</v>
      </c>
      <c r="S28" s="38">
        <f t="shared" si="1"/>
        <v>38</v>
      </c>
      <c r="T28" s="116">
        <f t="shared" si="2"/>
        <v>0.58899999999999997</v>
      </c>
      <c r="U28" s="116">
        <f t="shared" si="3"/>
        <v>0.47499999999999998</v>
      </c>
      <c r="V28" s="43"/>
      <c r="W28" s="133"/>
      <c r="X28" s="133"/>
      <c r="Y28" s="133"/>
      <c r="Z28" s="128">
        <v>31</v>
      </c>
      <c r="AA28" s="43">
        <v>2</v>
      </c>
      <c r="AB28" s="48">
        <v>12.5</v>
      </c>
      <c r="AC28" s="133"/>
    </row>
    <row r="29" spans="1:29" s="84" customFormat="1" ht="15" customHeight="1">
      <c r="A29" s="49"/>
      <c r="B29" s="132"/>
      <c r="C29" s="50" t="s">
        <v>24</v>
      </c>
      <c r="D29" s="45" t="s">
        <v>23</v>
      </c>
      <c r="E29" s="45"/>
      <c r="F29" s="51"/>
      <c r="G29" s="45"/>
      <c r="H29" s="46"/>
      <c r="I29" s="46"/>
      <c r="J29" s="46">
        <f>SUM(J26:J28)</f>
        <v>44</v>
      </c>
      <c r="K29" s="46">
        <f t="shared" si="4"/>
        <v>44</v>
      </c>
      <c r="L29" s="46"/>
      <c r="M29" s="46"/>
      <c r="N29" s="46"/>
      <c r="O29" s="46"/>
      <c r="P29" s="46"/>
      <c r="Q29" s="46"/>
      <c r="R29" s="46">
        <f t="shared" si="0"/>
        <v>44</v>
      </c>
      <c r="S29" s="46">
        <f t="shared" si="1"/>
        <v>44</v>
      </c>
      <c r="T29" s="115">
        <f t="shared" si="2"/>
        <v>0.68200000000000005</v>
      </c>
      <c r="U29" s="115">
        <f t="shared" si="3"/>
        <v>0.55000000000000004</v>
      </c>
      <c r="V29" s="45"/>
      <c r="W29" s="88"/>
      <c r="X29" s="88"/>
      <c r="Y29" s="88"/>
      <c r="Z29" s="75">
        <v>31</v>
      </c>
      <c r="AA29" s="45">
        <v>2</v>
      </c>
      <c r="AB29" s="53">
        <v>12.5</v>
      </c>
      <c r="AC29" s="88"/>
    </row>
    <row r="30" spans="1:29" ht="15" customHeight="1">
      <c r="A30" s="42">
        <v>1</v>
      </c>
      <c r="B30" s="126"/>
      <c r="C30" s="98" t="s">
        <v>51</v>
      </c>
      <c r="D30" s="43" t="s">
        <v>23</v>
      </c>
      <c r="E30" s="43">
        <v>3</v>
      </c>
      <c r="F30" s="44">
        <v>70</v>
      </c>
      <c r="G30" s="43"/>
      <c r="H30" s="38"/>
      <c r="I30" s="38"/>
      <c r="J30" s="38">
        <v>4</v>
      </c>
      <c r="K30" s="38">
        <f t="shared" si="4"/>
        <v>4</v>
      </c>
      <c r="L30" s="38"/>
      <c r="M30" s="38"/>
      <c r="N30" s="38"/>
      <c r="O30" s="38"/>
      <c r="P30" s="38"/>
      <c r="Q30" s="38"/>
      <c r="R30" s="38">
        <f t="shared" si="0"/>
        <v>4</v>
      </c>
      <c r="S30" s="38">
        <f t="shared" si="1"/>
        <v>4</v>
      </c>
      <c r="T30" s="116">
        <f t="shared" si="2"/>
        <v>0.05</v>
      </c>
      <c r="U30" s="116">
        <f t="shared" si="3"/>
        <v>2.4399999999999998E-2</v>
      </c>
      <c r="V30" s="43"/>
      <c r="W30" s="133"/>
      <c r="X30" s="133"/>
      <c r="Y30" s="133"/>
      <c r="Z30" s="128">
        <v>25</v>
      </c>
      <c r="AA30" s="43">
        <v>2</v>
      </c>
      <c r="AB30" s="48">
        <v>6.1</v>
      </c>
      <c r="AC30" s="133"/>
    </row>
    <row r="31" spans="1:29" s="84" customFormat="1" ht="15" customHeight="1">
      <c r="A31" s="49"/>
      <c r="B31" s="85"/>
      <c r="C31" s="50" t="s">
        <v>24</v>
      </c>
      <c r="D31" s="45" t="s">
        <v>23</v>
      </c>
      <c r="E31" s="45"/>
      <c r="F31" s="45"/>
      <c r="G31" s="45"/>
      <c r="H31" s="46"/>
      <c r="I31" s="46"/>
      <c r="J31" s="46">
        <f>SUM(J30)</f>
        <v>4</v>
      </c>
      <c r="K31" s="46">
        <f t="shared" si="4"/>
        <v>4</v>
      </c>
      <c r="L31" s="46"/>
      <c r="M31" s="46"/>
      <c r="N31" s="46"/>
      <c r="O31" s="46"/>
      <c r="P31" s="46"/>
      <c r="Q31" s="46"/>
      <c r="R31" s="46">
        <f t="shared" si="0"/>
        <v>4</v>
      </c>
      <c r="S31" s="46">
        <f t="shared" si="1"/>
        <v>4</v>
      </c>
      <c r="T31" s="115">
        <f t="shared" si="2"/>
        <v>0.05</v>
      </c>
      <c r="U31" s="115">
        <f t="shared" si="3"/>
        <v>2.4399999999999998E-2</v>
      </c>
      <c r="V31" s="45"/>
      <c r="W31" s="88"/>
      <c r="X31" s="88"/>
      <c r="Y31" s="88"/>
      <c r="Z31" s="75">
        <v>25</v>
      </c>
      <c r="AA31" s="45">
        <v>2</v>
      </c>
      <c r="AB31" s="53">
        <v>6.1</v>
      </c>
      <c r="AC31" s="88"/>
    </row>
    <row r="32" spans="1:29" ht="15" customHeight="1">
      <c r="A32" s="42">
        <v>1</v>
      </c>
      <c r="B32" s="126"/>
      <c r="C32" s="98" t="s">
        <v>52</v>
      </c>
      <c r="D32" s="43" t="s">
        <v>23</v>
      </c>
      <c r="E32" s="43"/>
      <c r="F32" s="44"/>
      <c r="G32" s="43"/>
      <c r="H32" s="38"/>
      <c r="I32" s="38"/>
      <c r="J32" s="38">
        <v>4</v>
      </c>
      <c r="K32" s="38">
        <f t="shared" si="4"/>
        <v>4</v>
      </c>
      <c r="L32" s="38"/>
      <c r="M32" s="38"/>
      <c r="N32" s="38"/>
      <c r="O32" s="38"/>
      <c r="P32" s="38"/>
      <c r="Q32" s="38"/>
      <c r="R32" s="38">
        <f t="shared" si="0"/>
        <v>4</v>
      </c>
      <c r="S32" s="38">
        <f t="shared" si="1"/>
        <v>4</v>
      </c>
      <c r="T32" s="116">
        <f t="shared" si="2"/>
        <v>2.5999999999999999E-2</v>
      </c>
      <c r="U32" s="116">
        <f t="shared" si="3"/>
        <v>2.5999999999999999E-2</v>
      </c>
      <c r="V32" s="43"/>
      <c r="W32" s="133"/>
      <c r="X32" s="133"/>
      <c r="Y32" s="133"/>
      <c r="Z32" s="47">
        <v>6.5</v>
      </c>
      <c r="AA32" s="43">
        <v>1</v>
      </c>
      <c r="AB32" s="48">
        <v>6.5</v>
      </c>
      <c r="AC32" s="133"/>
    </row>
    <row r="33" spans="1:29" s="84" customFormat="1" ht="15" customHeight="1">
      <c r="A33" s="49"/>
      <c r="B33" s="132"/>
      <c r="C33" s="50" t="s">
        <v>24</v>
      </c>
      <c r="D33" s="45" t="s">
        <v>23</v>
      </c>
      <c r="E33" s="45"/>
      <c r="F33" s="51"/>
      <c r="G33" s="45"/>
      <c r="H33" s="46"/>
      <c r="I33" s="46"/>
      <c r="J33" s="46">
        <f>SUM(J32)</f>
        <v>4</v>
      </c>
      <c r="K33" s="46">
        <f t="shared" si="4"/>
        <v>4</v>
      </c>
      <c r="L33" s="46"/>
      <c r="M33" s="46"/>
      <c r="N33" s="46"/>
      <c r="O33" s="46"/>
      <c r="P33" s="46"/>
      <c r="Q33" s="46"/>
      <c r="R33" s="46">
        <f t="shared" si="0"/>
        <v>4</v>
      </c>
      <c r="S33" s="46">
        <f t="shared" si="1"/>
        <v>4</v>
      </c>
      <c r="T33" s="115">
        <f t="shared" si="2"/>
        <v>2.5999999999999999E-2</v>
      </c>
      <c r="U33" s="115">
        <f t="shared" si="3"/>
        <v>2.5999999999999999E-2</v>
      </c>
      <c r="V33" s="45"/>
      <c r="W33" s="88"/>
      <c r="X33" s="88"/>
      <c r="Y33" s="88"/>
      <c r="Z33" s="52">
        <v>6.5</v>
      </c>
      <c r="AA33" s="45">
        <v>1</v>
      </c>
      <c r="AB33" s="53">
        <v>6.5</v>
      </c>
      <c r="AC33" s="88"/>
    </row>
    <row r="34" spans="1:29" ht="15" customHeight="1">
      <c r="A34" s="42"/>
      <c r="B34" s="132"/>
      <c r="C34" s="52" t="s">
        <v>53</v>
      </c>
      <c r="D34" s="93"/>
      <c r="E34" s="43"/>
      <c r="F34" s="43"/>
      <c r="G34" s="43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>
        <f t="shared" si="0"/>
        <v>0</v>
      </c>
      <c r="S34" s="38">
        <f t="shared" si="1"/>
        <v>0</v>
      </c>
      <c r="T34" s="116"/>
      <c r="U34" s="116"/>
      <c r="V34" s="43"/>
      <c r="W34" s="133"/>
      <c r="X34" s="133"/>
      <c r="Y34" s="133"/>
      <c r="Z34" s="128"/>
      <c r="AA34" s="43"/>
      <c r="AB34" s="48"/>
      <c r="AC34" s="133"/>
    </row>
    <row r="35" spans="1:29" ht="15" customHeight="1">
      <c r="A35" s="42">
        <v>1</v>
      </c>
      <c r="B35" s="43" t="s">
        <v>54</v>
      </c>
      <c r="C35" s="134" t="s">
        <v>55</v>
      </c>
      <c r="D35" s="93" t="s">
        <v>23</v>
      </c>
      <c r="E35" s="43">
        <v>1</v>
      </c>
      <c r="F35" s="43">
        <v>88</v>
      </c>
      <c r="G35" s="43">
        <v>11</v>
      </c>
      <c r="H35" s="38"/>
      <c r="I35" s="38"/>
      <c r="J35" s="38"/>
      <c r="K35" s="38">
        <f>SUM(J35,,)</f>
        <v>0</v>
      </c>
      <c r="L35" s="38"/>
      <c r="M35" s="38"/>
      <c r="N35" s="38">
        <v>3</v>
      </c>
      <c r="O35" s="38">
        <f>SUM(N35,,)</f>
        <v>3</v>
      </c>
      <c r="P35" s="38"/>
      <c r="Q35" s="38"/>
      <c r="R35" s="38">
        <f t="shared" si="0"/>
        <v>3</v>
      </c>
      <c r="S35" s="38">
        <f t="shared" si="1"/>
        <v>3</v>
      </c>
      <c r="T35" s="116">
        <f>Z35/AA35*S35/1000</f>
        <v>2.2499999999999999E-2</v>
      </c>
      <c r="U35" s="116">
        <f>AB35*S35/1000</f>
        <v>1.4999999999999999E-2</v>
      </c>
      <c r="V35" s="43"/>
      <c r="W35" s="133"/>
      <c r="X35" s="133"/>
      <c r="Y35" s="133"/>
      <c r="Z35" s="128">
        <v>60</v>
      </c>
      <c r="AA35" s="43">
        <v>8</v>
      </c>
      <c r="AB35" s="135">
        <v>5</v>
      </c>
      <c r="AC35" s="133"/>
    </row>
    <row r="36" spans="1:29" s="84" customFormat="1" ht="15" customHeight="1">
      <c r="A36" s="49"/>
      <c r="B36" s="85"/>
      <c r="C36" s="50" t="s">
        <v>24</v>
      </c>
      <c r="D36" s="36" t="s">
        <v>23</v>
      </c>
      <c r="E36" s="45"/>
      <c r="F36" s="45"/>
      <c r="G36" s="45"/>
      <c r="H36" s="46"/>
      <c r="I36" s="46"/>
      <c r="J36" s="46">
        <f>SUM(J35)</f>
        <v>0</v>
      </c>
      <c r="K36" s="46">
        <f>SUM(J36,,)</f>
        <v>0</v>
      </c>
      <c r="L36" s="46"/>
      <c r="M36" s="46"/>
      <c r="N36" s="46">
        <f>SUM(N35)</f>
        <v>3</v>
      </c>
      <c r="O36" s="46">
        <f>SUM(N36,,)</f>
        <v>3</v>
      </c>
      <c r="P36" s="46"/>
      <c r="Q36" s="46"/>
      <c r="R36" s="46">
        <f t="shared" si="0"/>
        <v>3</v>
      </c>
      <c r="S36" s="46">
        <f t="shared" si="1"/>
        <v>3</v>
      </c>
      <c r="T36" s="115">
        <f>Z36/AA36*S36/1000</f>
        <v>2.2499999999999999E-2</v>
      </c>
      <c r="U36" s="115">
        <f>AB36*S36/1000</f>
        <v>1.4999999999999999E-2</v>
      </c>
      <c r="V36" s="45"/>
      <c r="W36" s="88"/>
      <c r="X36" s="88"/>
      <c r="Y36" s="88"/>
      <c r="Z36" s="75">
        <v>60</v>
      </c>
      <c r="AA36" s="45">
        <v>8</v>
      </c>
      <c r="AB36" s="83">
        <v>5</v>
      </c>
      <c r="AC36" s="88"/>
    </row>
    <row r="37" spans="1:29" ht="15" customHeight="1">
      <c r="A37" s="75"/>
      <c r="B37" s="136"/>
      <c r="C37" s="75" t="s">
        <v>56</v>
      </c>
      <c r="D37" s="36"/>
      <c r="E37" s="75"/>
      <c r="F37" s="75"/>
      <c r="G37" s="75"/>
      <c r="H37" s="87"/>
      <c r="I37" s="87"/>
      <c r="J37" s="87"/>
      <c r="K37" s="87"/>
      <c r="L37" s="87"/>
      <c r="M37" s="87"/>
      <c r="N37" s="87"/>
      <c r="O37" s="87"/>
      <c r="P37" s="38"/>
      <c r="Q37" s="38"/>
      <c r="R37" s="38">
        <f t="shared" si="0"/>
        <v>0</v>
      </c>
      <c r="S37" s="38">
        <f t="shared" si="1"/>
        <v>0</v>
      </c>
      <c r="T37" s="115"/>
      <c r="U37" s="115"/>
      <c r="V37" s="75"/>
      <c r="W37" s="75"/>
      <c r="X37" s="82"/>
      <c r="Y37" s="82"/>
      <c r="Z37" s="75"/>
      <c r="AA37" s="75"/>
      <c r="AB37" s="83"/>
      <c r="AC37" s="136"/>
    </row>
    <row r="38" spans="1:29" ht="15" customHeight="1">
      <c r="A38" s="128">
        <v>1</v>
      </c>
      <c r="B38" s="128" t="s">
        <v>57</v>
      </c>
      <c r="C38" s="137" t="s">
        <v>58</v>
      </c>
      <c r="D38" s="93" t="s">
        <v>23</v>
      </c>
      <c r="E38" s="128">
        <v>1</v>
      </c>
      <c r="F38" s="99">
        <v>87</v>
      </c>
      <c r="G38" s="75"/>
      <c r="H38" s="129"/>
      <c r="I38" s="87"/>
      <c r="J38" s="129">
        <v>2</v>
      </c>
      <c r="K38" s="38">
        <f>SUM(J38,,)</f>
        <v>2</v>
      </c>
      <c r="L38" s="129"/>
      <c r="M38" s="87"/>
      <c r="N38" s="129"/>
      <c r="O38" s="38"/>
      <c r="P38" s="38"/>
      <c r="Q38" s="38"/>
      <c r="R38" s="38">
        <f t="shared" si="0"/>
        <v>2</v>
      </c>
      <c r="S38" s="38">
        <f t="shared" si="1"/>
        <v>2</v>
      </c>
      <c r="T38" s="116">
        <f>(J38*Z38/1000)/AA38</f>
        <v>6.6666666666666664E-4</v>
      </c>
      <c r="U38" s="338">
        <f t="shared" ref="U38:U46" si="5">AB38*K38/1000</f>
        <v>4.0000000000000003E-5</v>
      </c>
      <c r="V38" s="138" t="s">
        <v>59</v>
      </c>
      <c r="W38" s="128"/>
      <c r="X38" s="139"/>
      <c r="Y38" s="139"/>
      <c r="Z38" s="128">
        <v>14</v>
      </c>
      <c r="AA38" s="128">
        <v>42</v>
      </c>
      <c r="AB38" s="135">
        <v>0.02</v>
      </c>
      <c r="AC38" s="140"/>
    </row>
    <row r="39" spans="1:29" ht="15" customHeight="1">
      <c r="A39" s="128">
        <v>2</v>
      </c>
      <c r="B39" s="128" t="s">
        <v>57</v>
      </c>
      <c r="C39" s="137" t="s">
        <v>58</v>
      </c>
      <c r="D39" s="93" t="s">
        <v>23</v>
      </c>
      <c r="E39" s="128">
        <v>8</v>
      </c>
      <c r="F39" s="99">
        <v>90</v>
      </c>
      <c r="G39" s="75"/>
      <c r="H39" s="129"/>
      <c r="I39" s="87"/>
      <c r="J39" s="129">
        <v>4</v>
      </c>
      <c r="K39" s="38">
        <f t="shared" ref="K39:K46" si="6">SUM(J39,,)</f>
        <v>4</v>
      </c>
      <c r="L39" s="129"/>
      <c r="M39" s="87"/>
      <c r="N39" s="129"/>
      <c r="O39" s="38"/>
      <c r="P39" s="38"/>
      <c r="Q39" s="38"/>
      <c r="R39" s="38">
        <f t="shared" si="0"/>
        <v>4</v>
      </c>
      <c r="S39" s="38">
        <f t="shared" si="1"/>
        <v>4</v>
      </c>
      <c r="T39" s="116">
        <f t="shared" ref="T39:T102" si="7">(J39*Z39/1000)/AA39</f>
        <v>1.3333333333333333E-3</v>
      </c>
      <c r="U39" s="339">
        <f t="shared" si="5"/>
        <v>8.0000000000000007E-5</v>
      </c>
      <c r="V39" s="138" t="s">
        <v>59</v>
      </c>
      <c r="W39" s="128"/>
      <c r="X39" s="139"/>
      <c r="Y39" s="139"/>
      <c r="Z39" s="128">
        <v>14</v>
      </c>
      <c r="AA39" s="128">
        <v>42</v>
      </c>
      <c r="AB39" s="135">
        <v>0.02</v>
      </c>
      <c r="AC39" s="140"/>
    </row>
    <row r="40" spans="1:29" ht="15" customHeight="1">
      <c r="A40" s="128">
        <v>3</v>
      </c>
      <c r="B40" s="128" t="s">
        <v>57</v>
      </c>
      <c r="C40" s="137" t="s">
        <v>58</v>
      </c>
      <c r="D40" s="93" t="s">
        <v>23</v>
      </c>
      <c r="E40" s="128">
        <v>2</v>
      </c>
      <c r="F40" s="99">
        <v>91</v>
      </c>
      <c r="G40" s="75"/>
      <c r="H40" s="129"/>
      <c r="I40" s="87"/>
      <c r="J40" s="129">
        <v>16</v>
      </c>
      <c r="K40" s="38">
        <f t="shared" si="6"/>
        <v>16</v>
      </c>
      <c r="L40" s="129"/>
      <c r="M40" s="87"/>
      <c r="N40" s="129"/>
      <c r="O40" s="38"/>
      <c r="P40" s="38"/>
      <c r="Q40" s="38"/>
      <c r="R40" s="38">
        <f t="shared" si="0"/>
        <v>16</v>
      </c>
      <c r="S40" s="38">
        <f t="shared" si="1"/>
        <v>16</v>
      </c>
      <c r="T40" s="116">
        <f t="shared" si="7"/>
        <v>5.3333333333333332E-3</v>
      </c>
      <c r="U40" s="339">
        <f t="shared" si="5"/>
        <v>3.2000000000000003E-4</v>
      </c>
      <c r="V40" s="138" t="s">
        <v>59</v>
      </c>
      <c r="W40" s="128"/>
      <c r="X40" s="139"/>
      <c r="Y40" s="139"/>
      <c r="Z40" s="128">
        <v>14</v>
      </c>
      <c r="AA40" s="128">
        <v>42</v>
      </c>
      <c r="AB40" s="135">
        <v>0.02</v>
      </c>
      <c r="AC40" s="140"/>
    </row>
    <row r="41" spans="1:29" ht="15" customHeight="1">
      <c r="A41" s="128">
        <v>4</v>
      </c>
      <c r="B41" s="128" t="s">
        <v>57</v>
      </c>
      <c r="C41" s="137" t="s">
        <v>58</v>
      </c>
      <c r="D41" s="93" t="s">
        <v>23</v>
      </c>
      <c r="E41" s="128">
        <v>3</v>
      </c>
      <c r="F41" s="99">
        <v>91</v>
      </c>
      <c r="G41" s="75"/>
      <c r="H41" s="129"/>
      <c r="I41" s="87"/>
      <c r="J41" s="129">
        <v>2</v>
      </c>
      <c r="K41" s="38">
        <f t="shared" si="6"/>
        <v>2</v>
      </c>
      <c r="L41" s="129"/>
      <c r="M41" s="87"/>
      <c r="N41" s="129"/>
      <c r="O41" s="38"/>
      <c r="P41" s="38"/>
      <c r="Q41" s="38"/>
      <c r="R41" s="38">
        <f t="shared" si="0"/>
        <v>2</v>
      </c>
      <c r="S41" s="38">
        <f t="shared" si="1"/>
        <v>2</v>
      </c>
      <c r="T41" s="116">
        <f t="shared" si="7"/>
        <v>6.6666666666666664E-4</v>
      </c>
      <c r="U41" s="339">
        <f t="shared" si="5"/>
        <v>4.0000000000000003E-5</v>
      </c>
      <c r="V41" s="138" t="s">
        <v>59</v>
      </c>
      <c r="W41" s="128"/>
      <c r="X41" s="139"/>
      <c r="Y41" s="139"/>
      <c r="Z41" s="128">
        <v>14</v>
      </c>
      <c r="AA41" s="128">
        <v>42</v>
      </c>
      <c r="AB41" s="135">
        <v>0.02</v>
      </c>
      <c r="AC41" s="140"/>
    </row>
    <row r="42" spans="1:29" ht="15" customHeight="1">
      <c r="A42" s="128">
        <v>5</v>
      </c>
      <c r="B42" s="128" t="s">
        <v>57</v>
      </c>
      <c r="C42" s="137" t="s">
        <v>58</v>
      </c>
      <c r="D42" s="93" t="s">
        <v>23</v>
      </c>
      <c r="E42" s="128">
        <v>4</v>
      </c>
      <c r="F42" s="99">
        <v>91</v>
      </c>
      <c r="G42" s="75"/>
      <c r="H42" s="129"/>
      <c r="I42" s="87"/>
      <c r="J42" s="129">
        <v>4</v>
      </c>
      <c r="K42" s="38">
        <f t="shared" si="6"/>
        <v>4</v>
      </c>
      <c r="L42" s="129"/>
      <c r="M42" s="87"/>
      <c r="N42" s="129"/>
      <c r="O42" s="38"/>
      <c r="P42" s="38"/>
      <c r="Q42" s="38"/>
      <c r="R42" s="38">
        <f t="shared" si="0"/>
        <v>4</v>
      </c>
      <c r="S42" s="38">
        <f t="shared" si="1"/>
        <v>4</v>
      </c>
      <c r="T42" s="116">
        <f t="shared" si="7"/>
        <v>1.3333333333333333E-3</v>
      </c>
      <c r="U42" s="339">
        <f t="shared" si="5"/>
        <v>8.0000000000000007E-5</v>
      </c>
      <c r="V42" s="138" t="s">
        <v>59</v>
      </c>
      <c r="W42" s="128"/>
      <c r="X42" s="139"/>
      <c r="Y42" s="139"/>
      <c r="Z42" s="128">
        <v>14</v>
      </c>
      <c r="AA42" s="128">
        <v>42</v>
      </c>
      <c r="AB42" s="135">
        <v>0.02</v>
      </c>
      <c r="AC42" s="140"/>
    </row>
    <row r="43" spans="1:29" ht="15" customHeight="1">
      <c r="A43" s="128">
        <v>6</v>
      </c>
      <c r="B43" s="128" t="s">
        <v>57</v>
      </c>
      <c r="C43" s="137" t="s">
        <v>58</v>
      </c>
      <c r="D43" s="93" t="s">
        <v>23</v>
      </c>
      <c r="E43" s="128">
        <v>2</v>
      </c>
      <c r="F43" s="99">
        <v>98</v>
      </c>
      <c r="G43" s="75"/>
      <c r="H43" s="129"/>
      <c r="I43" s="87"/>
      <c r="J43" s="129">
        <v>90</v>
      </c>
      <c r="K43" s="38">
        <f t="shared" si="6"/>
        <v>90</v>
      </c>
      <c r="L43" s="129"/>
      <c r="M43" s="87"/>
      <c r="N43" s="129"/>
      <c r="O43" s="38"/>
      <c r="P43" s="38"/>
      <c r="Q43" s="38"/>
      <c r="R43" s="38">
        <f t="shared" si="0"/>
        <v>90</v>
      </c>
      <c r="S43" s="38">
        <f t="shared" si="1"/>
        <v>90</v>
      </c>
      <c r="T43" s="116">
        <f t="shared" si="7"/>
        <v>0.03</v>
      </c>
      <c r="U43" s="339">
        <f t="shared" si="5"/>
        <v>1.8E-3</v>
      </c>
      <c r="V43" s="138" t="s">
        <v>59</v>
      </c>
      <c r="W43" s="128"/>
      <c r="X43" s="139"/>
      <c r="Y43" s="139"/>
      <c r="Z43" s="128">
        <v>14</v>
      </c>
      <c r="AA43" s="128">
        <v>42</v>
      </c>
      <c r="AB43" s="135">
        <v>0.02</v>
      </c>
      <c r="AC43" s="140"/>
    </row>
    <row r="44" spans="1:29" ht="15" customHeight="1">
      <c r="A44" s="128">
        <v>7</v>
      </c>
      <c r="B44" s="128" t="s">
        <v>57</v>
      </c>
      <c r="C44" s="137" t="s">
        <v>58</v>
      </c>
      <c r="D44" s="93" t="s">
        <v>23</v>
      </c>
      <c r="E44" s="128">
        <v>1</v>
      </c>
      <c r="F44" s="99">
        <v>1</v>
      </c>
      <c r="G44" s="75"/>
      <c r="H44" s="129"/>
      <c r="I44" s="87"/>
      <c r="J44" s="129">
        <v>36</v>
      </c>
      <c r="K44" s="38">
        <f t="shared" si="6"/>
        <v>36</v>
      </c>
      <c r="L44" s="129"/>
      <c r="M44" s="87"/>
      <c r="N44" s="129"/>
      <c r="O44" s="38"/>
      <c r="P44" s="38"/>
      <c r="Q44" s="38"/>
      <c r="R44" s="38">
        <f t="shared" si="0"/>
        <v>36</v>
      </c>
      <c r="S44" s="38">
        <f t="shared" si="1"/>
        <v>36</v>
      </c>
      <c r="T44" s="116">
        <f t="shared" si="7"/>
        <v>1.2E-2</v>
      </c>
      <c r="U44" s="339">
        <f t="shared" si="5"/>
        <v>7.1999999999999994E-4</v>
      </c>
      <c r="V44" s="138" t="s">
        <v>59</v>
      </c>
      <c r="W44" s="128"/>
      <c r="X44" s="139"/>
      <c r="Y44" s="139"/>
      <c r="Z44" s="128">
        <v>14</v>
      </c>
      <c r="AA44" s="128">
        <v>42</v>
      </c>
      <c r="AB44" s="135">
        <v>0.02</v>
      </c>
      <c r="AC44" s="140"/>
    </row>
    <row r="45" spans="1:29" ht="15" customHeight="1">
      <c r="A45" s="128">
        <v>8</v>
      </c>
      <c r="B45" s="128" t="s">
        <v>57</v>
      </c>
      <c r="C45" s="137" t="s">
        <v>58</v>
      </c>
      <c r="D45" s="93" t="s">
        <v>23</v>
      </c>
      <c r="E45" s="128">
        <v>1</v>
      </c>
      <c r="F45" s="99">
        <v>3</v>
      </c>
      <c r="G45" s="75"/>
      <c r="H45" s="129"/>
      <c r="I45" s="87"/>
      <c r="J45" s="129">
        <v>24</v>
      </c>
      <c r="K45" s="38">
        <f t="shared" si="6"/>
        <v>24</v>
      </c>
      <c r="L45" s="129"/>
      <c r="M45" s="87"/>
      <c r="N45" s="129"/>
      <c r="O45" s="38"/>
      <c r="P45" s="38"/>
      <c r="Q45" s="38"/>
      <c r="R45" s="38">
        <f t="shared" si="0"/>
        <v>24</v>
      </c>
      <c r="S45" s="38">
        <f t="shared" si="1"/>
        <v>24</v>
      </c>
      <c r="T45" s="116">
        <f t="shared" si="7"/>
        <v>8.0000000000000002E-3</v>
      </c>
      <c r="U45" s="339">
        <f t="shared" si="5"/>
        <v>4.7999999999999996E-4</v>
      </c>
      <c r="V45" s="138" t="s">
        <v>59</v>
      </c>
      <c r="W45" s="128"/>
      <c r="X45" s="139"/>
      <c r="Y45" s="139"/>
      <c r="Z45" s="128">
        <v>14</v>
      </c>
      <c r="AA45" s="128">
        <v>42</v>
      </c>
      <c r="AB45" s="135">
        <v>0.02</v>
      </c>
      <c r="AC45" s="140"/>
    </row>
    <row r="46" spans="1:29" ht="15" customHeight="1">
      <c r="A46" s="128">
        <v>9</v>
      </c>
      <c r="B46" s="128" t="s">
        <v>57</v>
      </c>
      <c r="C46" s="137" t="s">
        <v>58</v>
      </c>
      <c r="D46" s="93" t="s">
        <v>23</v>
      </c>
      <c r="E46" s="128">
        <v>1</v>
      </c>
      <c r="F46" s="99">
        <v>6</v>
      </c>
      <c r="G46" s="75"/>
      <c r="H46" s="129"/>
      <c r="I46" s="87"/>
      <c r="J46" s="129">
        <v>14</v>
      </c>
      <c r="K46" s="38">
        <f t="shared" si="6"/>
        <v>14</v>
      </c>
      <c r="L46" s="129"/>
      <c r="M46" s="87"/>
      <c r="N46" s="129"/>
      <c r="O46" s="38"/>
      <c r="P46" s="38"/>
      <c r="Q46" s="38"/>
      <c r="R46" s="38">
        <f t="shared" si="0"/>
        <v>14</v>
      </c>
      <c r="S46" s="38">
        <f t="shared" si="1"/>
        <v>14</v>
      </c>
      <c r="T46" s="116">
        <f t="shared" si="7"/>
        <v>4.6666666666666671E-3</v>
      </c>
      <c r="U46" s="339">
        <f t="shared" si="5"/>
        <v>2.8000000000000003E-4</v>
      </c>
      <c r="V46" s="138" t="s">
        <v>59</v>
      </c>
      <c r="W46" s="128"/>
      <c r="X46" s="139"/>
      <c r="Y46" s="139"/>
      <c r="Z46" s="128">
        <v>14</v>
      </c>
      <c r="AA46" s="128">
        <v>42</v>
      </c>
      <c r="AB46" s="135">
        <v>0.02</v>
      </c>
      <c r="AC46" s="140"/>
    </row>
    <row r="47" spans="1:29" s="84" customFormat="1" ht="15" customHeight="1">
      <c r="A47" s="75"/>
      <c r="B47" s="136"/>
      <c r="C47" s="82" t="s">
        <v>24</v>
      </c>
      <c r="D47" s="36" t="s">
        <v>23</v>
      </c>
      <c r="E47" s="75"/>
      <c r="F47" s="75"/>
      <c r="G47" s="75"/>
      <c r="H47" s="87"/>
      <c r="I47" s="87"/>
      <c r="J47" s="87">
        <f>SUM(J38:J46)</f>
        <v>192</v>
      </c>
      <c r="K47" s="87">
        <f>SUM(J47)</f>
        <v>192</v>
      </c>
      <c r="L47" s="87"/>
      <c r="M47" s="87"/>
      <c r="N47" s="87"/>
      <c r="O47" s="87"/>
      <c r="P47" s="46"/>
      <c r="Q47" s="46"/>
      <c r="R47" s="46">
        <f t="shared" si="0"/>
        <v>192</v>
      </c>
      <c r="S47" s="46">
        <f t="shared" si="1"/>
        <v>192</v>
      </c>
      <c r="T47" s="115">
        <f t="shared" si="7"/>
        <v>6.4000000000000001E-2</v>
      </c>
      <c r="U47" s="115">
        <f>K47*AB47/1000</f>
        <v>3.8399999999999997E-3</v>
      </c>
      <c r="V47" s="141"/>
      <c r="W47" s="75"/>
      <c r="X47" s="82"/>
      <c r="Y47" s="82"/>
      <c r="Z47" s="75">
        <v>14</v>
      </c>
      <c r="AA47" s="75">
        <v>42</v>
      </c>
      <c r="AB47" s="83">
        <v>0.02</v>
      </c>
      <c r="AC47" s="136"/>
    </row>
    <row r="48" spans="1:29" s="150" customFormat="1" ht="12.75" customHeight="1">
      <c r="A48" s="142">
        <v>1</v>
      </c>
      <c r="B48" s="142" t="s">
        <v>60</v>
      </c>
      <c r="C48" s="340" t="s">
        <v>61</v>
      </c>
      <c r="D48" s="143" t="s">
        <v>23</v>
      </c>
      <c r="E48" s="144">
        <v>14</v>
      </c>
      <c r="F48" s="144">
        <v>89</v>
      </c>
      <c r="G48" s="145" t="s">
        <v>62</v>
      </c>
      <c r="H48" s="146"/>
      <c r="I48" s="146"/>
      <c r="J48" s="146">
        <v>146</v>
      </c>
      <c r="K48" s="57">
        <f>SUM(H48:J48)</f>
        <v>146</v>
      </c>
      <c r="L48" s="146"/>
      <c r="M48" s="146"/>
      <c r="N48" s="146"/>
      <c r="O48" s="57"/>
      <c r="P48" s="38"/>
      <c r="Q48" s="38"/>
      <c r="R48" s="38">
        <f t="shared" si="0"/>
        <v>146</v>
      </c>
      <c r="S48" s="38">
        <f t="shared" si="1"/>
        <v>146</v>
      </c>
      <c r="T48" s="116">
        <f t="shared" si="7"/>
        <v>4.8666666666666671E-2</v>
      </c>
      <c r="U48" s="149">
        <f>AB48*K48/1000</f>
        <v>2.9199999999999999E-3</v>
      </c>
      <c r="V48" s="138" t="s">
        <v>59</v>
      </c>
      <c r="W48" s="147"/>
      <c r="X48" s="147"/>
      <c r="Y48" s="146">
        <v>146</v>
      </c>
      <c r="Z48" s="142">
        <v>14</v>
      </c>
      <c r="AA48" s="142">
        <v>42</v>
      </c>
      <c r="AB48" s="341">
        <v>0.02</v>
      </c>
      <c r="AC48" s="147"/>
    </row>
    <row r="49" spans="1:29" s="160" customFormat="1" ht="12.75" customHeight="1">
      <c r="A49" s="151"/>
      <c r="B49" s="151"/>
      <c r="C49" s="152" t="s">
        <v>24</v>
      </c>
      <c r="D49" s="121" t="s">
        <v>23</v>
      </c>
      <c r="E49" s="153"/>
      <c r="F49" s="153"/>
      <c r="G49" s="154"/>
      <c r="H49" s="155"/>
      <c r="I49" s="155"/>
      <c r="J49" s="155">
        <f>SUM(J48)</f>
        <v>146</v>
      </c>
      <c r="K49" s="58">
        <f t="shared" ref="K49:K74" si="8">SUM(H49:J49)</f>
        <v>146</v>
      </c>
      <c r="L49" s="155"/>
      <c r="M49" s="155"/>
      <c r="N49" s="155"/>
      <c r="O49" s="58"/>
      <c r="P49" s="46"/>
      <c r="Q49" s="46"/>
      <c r="R49" s="46">
        <f t="shared" si="0"/>
        <v>146</v>
      </c>
      <c r="S49" s="46">
        <f t="shared" si="1"/>
        <v>146</v>
      </c>
      <c r="T49" s="115">
        <f t="shared" si="7"/>
        <v>4.8666666666666671E-2</v>
      </c>
      <c r="U49" s="158">
        <f>AB49*K49/1000</f>
        <v>2.9199999999999999E-3</v>
      </c>
      <c r="V49" s="141" t="s">
        <v>59</v>
      </c>
      <c r="W49" s="156"/>
      <c r="X49" s="156"/>
      <c r="Y49" s="155">
        <v>146</v>
      </c>
      <c r="Z49" s="151">
        <v>14</v>
      </c>
      <c r="AA49" s="151">
        <v>42</v>
      </c>
      <c r="AB49" s="159">
        <v>0.02</v>
      </c>
      <c r="AC49" s="156"/>
    </row>
    <row r="50" spans="1:29" ht="15" customHeight="1">
      <c r="A50" s="128">
        <v>1</v>
      </c>
      <c r="B50" s="128" t="s">
        <v>63</v>
      </c>
      <c r="C50" s="137" t="s">
        <v>64</v>
      </c>
      <c r="D50" s="93" t="s">
        <v>23</v>
      </c>
      <c r="E50" s="128">
        <v>13</v>
      </c>
      <c r="F50" s="99">
        <v>87</v>
      </c>
      <c r="G50" s="75"/>
      <c r="H50" s="129"/>
      <c r="I50" s="87"/>
      <c r="J50" s="129">
        <v>1</v>
      </c>
      <c r="K50" s="57">
        <f t="shared" si="8"/>
        <v>1</v>
      </c>
      <c r="L50" s="129"/>
      <c r="M50" s="87"/>
      <c r="N50" s="129"/>
      <c r="O50" s="57"/>
      <c r="P50" s="38"/>
      <c r="Q50" s="38"/>
      <c r="R50" s="38">
        <f t="shared" si="0"/>
        <v>1</v>
      </c>
      <c r="S50" s="38">
        <f t="shared" si="1"/>
        <v>1</v>
      </c>
      <c r="T50" s="339">
        <f t="shared" si="7"/>
        <v>4.0000000000000002E-4</v>
      </c>
      <c r="U50" s="338">
        <f>K50*AB50/1000</f>
        <v>6.0000000000000002E-6</v>
      </c>
      <c r="V50" s="138" t="s">
        <v>65</v>
      </c>
      <c r="W50" s="128"/>
      <c r="X50" s="139"/>
      <c r="Y50" s="139"/>
      <c r="Z50" s="128">
        <v>12</v>
      </c>
      <c r="AA50" s="128">
        <v>30</v>
      </c>
      <c r="AB50" s="135">
        <v>6.0000000000000001E-3</v>
      </c>
      <c r="AC50" s="140"/>
    </row>
    <row r="51" spans="1:29" ht="15" customHeight="1">
      <c r="A51" s="128">
        <v>2</v>
      </c>
      <c r="B51" s="128" t="s">
        <v>63</v>
      </c>
      <c r="C51" s="137" t="s">
        <v>64</v>
      </c>
      <c r="D51" s="93" t="s">
        <v>23</v>
      </c>
      <c r="E51" s="128">
        <v>6</v>
      </c>
      <c r="F51" s="99">
        <v>1</v>
      </c>
      <c r="G51" s="75"/>
      <c r="H51" s="129"/>
      <c r="I51" s="87"/>
      <c r="J51" s="129">
        <v>5</v>
      </c>
      <c r="K51" s="57">
        <f t="shared" si="8"/>
        <v>5</v>
      </c>
      <c r="L51" s="129"/>
      <c r="M51" s="87"/>
      <c r="N51" s="129"/>
      <c r="O51" s="57"/>
      <c r="P51" s="38"/>
      <c r="Q51" s="38"/>
      <c r="R51" s="38">
        <f t="shared" si="0"/>
        <v>5</v>
      </c>
      <c r="S51" s="38">
        <f t="shared" si="1"/>
        <v>5</v>
      </c>
      <c r="T51" s="116">
        <f t="shared" si="7"/>
        <v>2E-3</v>
      </c>
      <c r="U51" s="338">
        <f t="shared" ref="U51:U52" si="9">K51*AB51/1000</f>
        <v>2.9999999999999997E-5</v>
      </c>
      <c r="V51" s="138" t="s">
        <v>65</v>
      </c>
      <c r="W51" s="128"/>
      <c r="X51" s="139"/>
      <c r="Y51" s="139"/>
      <c r="Z51" s="128">
        <v>12</v>
      </c>
      <c r="AA51" s="128">
        <v>30</v>
      </c>
      <c r="AB51" s="135">
        <v>6.0000000000000001E-3</v>
      </c>
      <c r="AC51" s="140"/>
    </row>
    <row r="52" spans="1:29" ht="15" customHeight="1">
      <c r="A52" s="128">
        <v>3</v>
      </c>
      <c r="B52" s="128" t="s">
        <v>63</v>
      </c>
      <c r="C52" s="137" t="s">
        <v>64</v>
      </c>
      <c r="D52" s="93" t="s">
        <v>23</v>
      </c>
      <c r="E52" s="128">
        <v>2</v>
      </c>
      <c r="F52" s="99">
        <v>6</v>
      </c>
      <c r="G52" s="75"/>
      <c r="H52" s="129"/>
      <c r="I52" s="87"/>
      <c r="J52" s="129">
        <v>9</v>
      </c>
      <c r="K52" s="57">
        <f t="shared" si="8"/>
        <v>9</v>
      </c>
      <c r="L52" s="129"/>
      <c r="M52" s="87"/>
      <c r="N52" s="129"/>
      <c r="O52" s="57"/>
      <c r="P52" s="38"/>
      <c r="Q52" s="38"/>
      <c r="R52" s="38">
        <f t="shared" si="0"/>
        <v>9</v>
      </c>
      <c r="S52" s="38">
        <f t="shared" si="1"/>
        <v>9</v>
      </c>
      <c r="T52" s="116">
        <f t="shared" si="7"/>
        <v>3.5999999999999999E-3</v>
      </c>
      <c r="U52" s="339">
        <f t="shared" si="9"/>
        <v>5.3999999999999998E-5</v>
      </c>
      <c r="V52" s="138" t="s">
        <v>65</v>
      </c>
      <c r="W52" s="128"/>
      <c r="X52" s="139"/>
      <c r="Y52" s="139"/>
      <c r="Z52" s="128">
        <v>12</v>
      </c>
      <c r="AA52" s="128">
        <v>30</v>
      </c>
      <c r="AB52" s="135">
        <v>6.0000000000000001E-3</v>
      </c>
      <c r="AC52" s="140"/>
    </row>
    <row r="53" spans="1:29" s="84" customFormat="1" ht="15" customHeight="1">
      <c r="A53" s="75"/>
      <c r="B53" s="136"/>
      <c r="C53" s="82" t="s">
        <v>24</v>
      </c>
      <c r="D53" s="36" t="s">
        <v>23</v>
      </c>
      <c r="E53" s="75"/>
      <c r="F53" s="75"/>
      <c r="G53" s="75"/>
      <c r="H53" s="87"/>
      <c r="I53" s="87"/>
      <c r="J53" s="87">
        <v>15</v>
      </c>
      <c r="K53" s="58">
        <f t="shared" si="8"/>
        <v>15</v>
      </c>
      <c r="L53" s="87"/>
      <c r="M53" s="87"/>
      <c r="N53" s="87"/>
      <c r="O53" s="58"/>
      <c r="P53" s="46"/>
      <c r="Q53" s="46"/>
      <c r="R53" s="46">
        <f t="shared" si="0"/>
        <v>15</v>
      </c>
      <c r="S53" s="46">
        <f t="shared" si="1"/>
        <v>15</v>
      </c>
      <c r="T53" s="115">
        <f t="shared" si="7"/>
        <v>6.0000000000000001E-3</v>
      </c>
      <c r="U53" s="115">
        <f>K53*AB53/1000</f>
        <v>8.9999999999999992E-5</v>
      </c>
      <c r="V53" s="141"/>
      <c r="W53" s="75"/>
      <c r="X53" s="82"/>
      <c r="Y53" s="82"/>
      <c r="Z53" s="75">
        <v>12</v>
      </c>
      <c r="AA53" s="75">
        <v>30</v>
      </c>
      <c r="AB53" s="83">
        <v>6.0000000000000001E-3</v>
      </c>
      <c r="AC53" s="136"/>
    </row>
    <row r="54" spans="1:29" ht="15" customHeight="1">
      <c r="A54" s="128">
        <v>1</v>
      </c>
      <c r="B54" s="136"/>
      <c r="C54" s="137" t="s">
        <v>66</v>
      </c>
      <c r="D54" s="93" t="s">
        <v>23</v>
      </c>
      <c r="E54" s="128">
        <v>8</v>
      </c>
      <c r="F54" s="99">
        <v>88</v>
      </c>
      <c r="G54" s="75"/>
      <c r="H54" s="129"/>
      <c r="I54" s="129"/>
      <c r="J54" s="129">
        <v>13</v>
      </c>
      <c r="K54" s="57">
        <f t="shared" si="8"/>
        <v>13</v>
      </c>
      <c r="L54" s="129"/>
      <c r="M54" s="129"/>
      <c r="N54" s="129"/>
      <c r="O54" s="57"/>
      <c r="P54" s="38"/>
      <c r="Q54" s="38"/>
      <c r="R54" s="38">
        <f t="shared" si="0"/>
        <v>13</v>
      </c>
      <c r="S54" s="38">
        <f t="shared" si="1"/>
        <v>13</v>
      </c>
      <c r="T54" s="339">
        <f t="shared" si="7"/>
        <v>5.1999999999999998E-3</v>
      </c>
      <c r="U54" s="339">
        <f>K54*AB54/1000</f>
        <v>7.7999999999999999E-5</v>
      </c>
      <c r="V54" s="138" t="s">
        <v>65</v>
      </c>
      <c r="W54" s="128"/>
      <c r="X54" s="139"/>
      <c r="Y54" s="139"/>
      <c r="Z54" s="128">
        <v>12</v>
      </c>
      <c r="AA54" s="128">
        <v>30</v>
      </c>
      <c r="AB54" s="135">
        <v>6.0000000000000001E-3</v>
      </c>
      <c r="AC54" s="140"/>
    </row>
    <row r="55" spans="1:29" ht="15" customHeight="1">
      <c r="A55" s="128">
        <v>2</v>
      </c>
      <c r="B55" s="136"/>
      <c r="C55" s="137" t="s">
        <v>66</v>
      </c>
      <c r="D55" s="93" t="s">
        <v>23</v>
      </c>
      <c r="E55" s="128">
        <v>0</v>
      </c>
      <c r="F55" s="99">
        <v>88</v>
      </c>
      <c r="G55" s="75"/>
      <c r="H55" s="129"/>
      <c r="I55" s="129"/>
      <c r="J55" s="129">
        <v>30</v>
      </c>
      <c r="K55" s="57">
        <f t="shared" si="8"/>
        <v>30</v>
      </c>
      <c r="L55" s="129"/>
      <c r="M55" s="129"/>
      <c r="N55" s="129"/>
      <c r="O55" s="57"/>
      <c r="P55" s="38"/>
      <c r="Q55" s="38"/>
      <c r="R55" s="38">
        <f t="shared" si="0"/>
        <v>30</v>
      </c>
      <c r="S55" s="38">
        <f t="shared" si="1"/>
        <v>30</v>
      </c>
      <c r="T55" s="339">
        <f t="shared" si="7"/>
        <v>1.2E-2</v>
      </c>
      <c r="U55" s="339">
        <f t="shared" ref="U55:U94" si="10">K55*AB55/1000</f>
        <v>1.7999999999999998E-4</v>
      </c>
      <c r="V55" s="138" t="s">
        <v>65</v>
      </c>
      <c r="W55" s="128"/>
      <c r="X55" s="139"/>
      <c r="Y55" s="139"/>
      <c r="Z55" s="128">
        <v>12</v>
      </c>
      <c r="AA55" s="128">
        <v>30</v>
      </c>
      <c r="AB55" s="135">
        <v>6.0000000000000001E-3</v>
      </c>
      <c r="AC55" s="140"/>
    </row>
    <row r="56" spans="1:29" ht="15" customHeight="1">
      <c r="A56" s="128">
        <v>3</v>
      </c>
      <c r="B56" s="136"/>
      <c r="C56" s="137" t="s">
        <v>66</v>
      </c>
      <c r="D56" s="93" t="s">
        <v>23</v>
      </c>
      <c r="E56" s="128">
        <v>4</v>
      </c>
      <c r="F56" s="99">
        <v>89</v>
      </c>
      <c r="G56" s="75"/>
      <c r="H56" s="129"/>
      <c r="I56" s="87"/>
      <c r="J56" s="129">
        <v>32</v>
      </c>
      <c r="K56" s="57">
        <f t="shared" si="8"/>
        <v>32</v>
      </c>
      <c r="L56" s="129"/>
      <c r="M56" s="87"/>
      <c r="N56" s="129"/>
      <c r="O56" s="57"/>
      <c r="P56" s="38"/>
      <c r="Q56" s="38"/>
      <c r="R56" s="38">
        <f t="shared" si="0"/>
        <v>32</v>
      </c>
      <c r="S56" s="38">
        <f t="shared" si="1"/>
        <v>32</v>
      </c>
      <c r="T56" s="339">
        <f t="shared" si="7"/>
        <v>1.2800000000000001E-2</v>
      </c>
      <c r="U56" s="339">
        <f t="shared" si="10"/>
        <v>1.92E-4</v>
      </c>
      <c r="V56" s="138" t="s">
        <v>65</v>
      </c>
      <c r="W56" s="128"/>
      <c r="X56" s="139"/>
      <c r="Y56" s="139"/>
      <c r="Z56" s="128">
        <v>12</v>
      </c>
      <c r="AA56" s="128">
        <v>30</v>
      </c>
      <c r="AB56" s="135">
        <v>6.0000000000000001E-3</v>
      </c>
      <c r="AC56" s="140"/>
    </row>
    <row r="57" spans="1:29" ht="15" customHeight="1">
      <c r="A57" s="128">
        <v>4</v>
      </c>
      <c r="B57" s="136"/>
      <c r="C57" s="137" t="s">
        <v>66</v>
      </c>
      <c r="D57" s="93" t="s">
        <v>23</v>
      </c>
      <c r="E57" s="128" t="s">
        <v>67</v>
      </c>
      <c r="F57" s="99">
        <v>89</v>
      </c>
      <c r="G57" s="75"/>
      <c r="H57" s="129"/>
      <c r="I57" s="129"/>
      <c r="J57" s="129">
        <v>1</v>
      </c>
      <c r="K57" s="57">
        <f t="shared" si="8"/>
        <v>1</v>
      </c>
      <c r="L57" s="129"/>
      <c r="M57" s="129"/>
      <c r="N57" s="129"/>
      <c r="O57" s="57"/>
      <c r="P57" s="38"/>
      <c r="Q57" s="38"/>
      <c r="R57" s="38">
        <f t="shared" si="0"/>
        <v>1</v>
      </c>
      <c r="S57" s="38">
        <f t="shared" si="1"/>
        <v>1</v>
      </c>
      <c r="T57" s="339">
        <f t="shared" si="7"/>
        <v>4.0000000000000002E-4</v>
      </c>
      <c r="U57" s="339">
        <f t="shared" si="10"/>
        <v>6.0000000000000002E-6</v>
      </c>
      <c r="V57" s="138" t="s">
        <v>65</v>
      </c>
      <c r="W57" s="128"/>
      <c r="X57" s="139"/>
      <c r="Y57" s="139"/>
      <c r="Z57" s="128">
        <v>12</v>
      </c>
      <c r="AA57" s="128">
        <v>30</v>
      </c>
      <c r="AB57" s="135">
        <v>6.0000000000000001E-3</v>
      </c>
      <c r="AC57" s="140"/>
    </row>
    <row r="58" spans="1:29" ht="15" customHeight="1">
      <c r="A58" s="128">
        <v>5</v>
      </c>
      <c r="B58" s="136"/>
      <c r="C58" s="137" t="s">
        <v>66</v>
      </c>
      <c r="D58" s="93" t="s">
        <v>23</v>
      </c>
      <c r="E58" s="128">
        <v>16</v>
      </c>
      <c r="F58" s="99">
        <v>89</v>
      </c>
      <c r="G58" s="75"/>
      <c r="H58" s="129"/>
      <c r="I58" s="129"/>
      <c r="J58" s="129">
        <v>115</v>
      </c>
      <c r="K58" s="57">
        <f t="shared" si="8"/>
        <v>115</v>
      </c>
      <c r="L58" s="129"/>
      <c r="M58" s="129"/>
      <c r="N58" s="129"/>
      <c r="O58" s="57"/>
      <c r="P58" s="38"/>
      <c r="Q58" s="38"/>
      <c r="R58" s="38">
        <f t="shared" si="0"/>
        <v>115</v>
      </c>
      <c r="S58" s="38">
        <f t="shared" si="1"/>
        <v>115</v>
      </c>
      <c r="T58" s="339">
        <f t="shared" si="7"/>
        <v>4.5999999999999999E-2</v>
      </c>
      <c r="U58" s="339">
        <f t="shared" si="10"/>
        <v>6.9000000000000008E-4</v>
      </c>
      <c r="V58" s="138" t="s">
        <v>65</v>
      </c>
      <c r="W58" s="128"/>
      <c r="X58" s="139"/>
      <c r="Y58" s="139"/>
      <c r="Z58" s="128">
        <v>12</v>
      </c>
      <c r="AA58" s="128">
        <v>30</v>
      </c>
      <c r="AB58" s="135">
        <v>6.0000000000000001E-3</v>
      </c>
      <c r="AC58" s="140"/>
    </row>
    <row r="59" spans="1:29" ht="15" customHeight="1">
      <c r="A59" s="128">
        <v>6</v>
      </c>
      <c r="B59" s="136"/>
      <c r="C59" s="137" t="s">
        <v>66</v>
      </c>
      <c r="D59" s="93" t="s">
        <v>23</v>
      </c>
      <c r="E59" s="128">
        <v>7</v>
      </c>
      <c r="F59" s="161" t="s">
        <v>68</v>
      </c>
      <c r="G59" s="75"/>
      <c r="H59" s="129"/>
      <c r="I59" s="129"/>
      <c r="J59" s="129">
        <v>8</v>
      </c>
      <c r="K59" s="57">
        <f t="shared" si="8"/>
        <v>8</v>
      </c>
      <c r="L59" s="129"/>
      <c r="M59" s="129"/>
      <c r="N59" s="129"/>
      <c r="O59" s="57"/>
      <c r="P59" s="38"/>
      <c r="Q59" s="38"/>
      <c r="R59" s="38">
        <f t="shared" si="0"/>
        <v>8</v>
      </c>
      <c r="S59" s="38">
        <f t="shared" si="1"/>
        <v>8</v>
      </c>
      <c r="T59" s="339">
        <f t="shared" si="7"/>
        <v>3.2000000000000002E-3</v>
      </c>
      <c r="U59" s="338">
        <f t="shared" si="10"/>
        <v>4.8000000000000001E-5</v>
      </c>
      <c r="V59" s="138" t="s">
        <v>65</v>
      </c>
      <c r="W59" s="128"/>
      <c r="X59" s="139"/>
      <c r="Y59" s="139"/>
      <c r="Z59" s="128">
        <v>12</v>
      </c>
      <c r="AA59" s="128">
        <v>30</v>
      </c>
      <c r="AB59" s="135">
        <v>6.0000000000000001E-3</v>
      </c>
      <c r="AC59" s="140"/>
    </row>
    <row r="60" spans="1:29" ht="15" customHeight="1">
      <c r="A60" s="128">
        <v>7</v>
      </c>
      <c r="B60" s="136"/>
      <c r="C60" s="137" t="s">
        <v>66</v>
      </c>
      <c r="D60" s="93" t="s">
        <v>23</v>
      </c>
      <c r="E60" s="128">
        <v>1</v>
      </c>
      <c r="F60" s="161" t="s">
        <v>69</v>
      </c>
      <c r="G60" s="75"/>
      <c r="H60" s="129"/>
      <c r="I60" s="87"/>
      <c r="J60" s="129">
        <v>11</v>
      </c>
      <c r="K60" s="57">
        <f t="shared" si="8"/>
        <v>11</v>
      </c>
      <c r="L60" s="129"/>
      <c r="M60" s="87"/>
      <c r="N60" s="129"/>
      <c r="O60" s="57"/>
      <c r="P60" s="38"/>
      <c r="Q60" s="38"/>
      <c r="R60" s="38">
        <f t="shared" si="0"/>
        <v>11</v>
      </c>
      <c r="S60" s="38">
        <f t="shared" si="1"/>
        <v>11</v>
      </c>
      <c r="T60" s="339">
        <f t="shared" si="7"/>
        <v>4.4000000000000003E-3</v>
      </c>
      <c r="U60" s="339">
        <f t="shared" si="10"/>
        <v>6.6000000000000005E-5</v>
      </c>
      <c r="V60" s="138" t="s">
        <v>65</v>
      </c>
      <c r="W60" s="128"/>
      <c r="X60" s="139"/>
      <c r="Y60" s="139"/>
      <c r="Z60" s="128">
        <v>12</v>
      </c>
      <c r="AA60" s="128">
        <v>30</v>
      </c>
      <c r="AB60" s="135">
        <v>6.0000000000000001E-3</v>
      </c>
      <c r="AC60" s="140"/>
    </row>
    <row r="61" spans="1:29" s="84" customFormat="1" ht="15" customHeight="1">
      <c r="A61" s="75"/>
      <c r="B61" s="136"/>
      <c r="C61" s="82" t="s">
        <v>24</v>
      </c>
      <c r="D61" s="36" t="s">
        <v>23</v>
      </c>
      <c r="E61" s="75"/>
      <c r="F61" s="75"/>
      <c r="G61" s="75"/>
      <c r="H61" s="87"/>
      <c r="I61" s="87"/>
      <c r="J61" s="87">
        <f>SUM(J54:J60)</f>
        <v>210</v>
      </c>
      <c r="K61" s="58">
        <f t="shared" si="8"/>
        <v>210</v>
      </c>
      <c r="L61" s="87"/>
      <c r="M61" s="87"/>
      <c r="N61" s="87"/>
      <c r="O61" s="58"/>
      <c r="P61" s="46"/>
      <c r="Q61" s="46"/>
      <c r="R61" s="46">
        <f t="shared" si="0"/>
        <v>210</v>
      </c>
      <c r="S61" s="46">
        <f t="shared" si="1"/>
        <v>210</v>
      </c>
      <c r="T61" s="115">
        <f t="shared" si="7"/>
        <v>8.4000000000000005E-2</v>
      </c>
      <c r="U61" s="115">
        <f>K61*AB61/1000</f>
        <v>1.2600000000000001E-3</v>
      </c>
      <c r="V61" s="141"/>
      <c r="W61" s="75"/>
      <c r="X61" s="82"/>
      <c r="Y61" s="82"/>
      <c r="Z61" s="75">
        <v>12</v>
      </c>
      <c r="AA61" s="75">
        <v>30</v>
      </c>
      <c r="AB61" s="83">
        <v>6.0000000000000001E-3</v>
      </c>
      <c r="AC61" s="136"/>
    </row>
    <row r="62" spans="1:29" ht="15" customHeight="1">
      <c r="A62" s="128">
        <v>1</v>
      </c>
      <c r="B62" s="136"/>
      <c r="C62" s="137" t="s">
        <v>70</v>
      </c>
      <c r="D62" s="93" t="s">
        <v>23</v>
      </c>
      <c r="E62" s="128">
        <v>1</v>
      </c>
      <c r="F62" s="99">
        <v>86</v>
      </c>
      <c r="G62" s="75"/>
      <c r="H62" s="129"/>
      <c r="I62" s="87"/>
      <c r="J62" s="129">
        <v>61</v>
      </c>
      <c r="K62" s="57">
        <f t="shared" si="8"/>
        <v>61</v>
      </c>
      <c r="L62" s="129"/>
      <c r="M62" s="87"/>
      <c r="N62" s="129"/>
      <c r="O62" s="57"/>
      <c r="P62" s="38"/>
      <c r="Q62" s="38"/>
      <c r="R62" s="38">
        <f t="shared" si="0"/>
        <v>61</v>
      </c>
      <c r="S62" s="38">
        <f t="shared" si="1"/>
        <v>61</v>
      </c>
      <c r="T62" s="116">
        <f t="shared" si="7"/>
        <v>2.4399999999999998E-2</v>
      </c>
      <c r="U62" s="116">
        <f t="shared" si="10"/>
        <v>3.6600000000000001E-4</v>
      </c>
      <c r="V62" s="138" t="s">
        <v>65</v>
      </c>
      <c r="W62" s="128"/>
      <c r="X62" s="139"/>
      <c r="Y62" s="139"/>
      <c r="Z62" s="128">
        <v>12</v>
      </c>
      <c r="AA62" s="128">
        <v>30</v>
      </c>
      <c r="AB62" s="135">
        <v>6.0000000000000001E-3</v>
      </c>
      <c r="AC62" s="140"/>
    </row>
    <row r="63" spans="1:29" ht="15" customHeight="1">
      <c r="A63" s="128">
        <v>2</v>
      </c>
      <c r="B63" s="136"/>
      <c r="C63" s="137" t="s">
        <v>70</v>
      </c>
      <c r="D63" s="93" t="s">
        <v>23</v>
      </c>
      <c r="E63" s="128">
        <v>1</v>
      </c>
      <c r="F63" s="99">
        <v>87</v>
      </c>
      <c r="G63" s="75"/>
      <c r="H63" s="129"/>
      <c r="I63" s="87"/>
      <c r="J63" s="129">
        <v>93</v>
      </c>
      <c r="K63" s="57">
        <f t="shared" si="8"/>
        <v>93</v>
      </c>
      <c r="L63" s="129"/>
      <c r="M63" s="87"/>
      <c r="N63" s="129"/>
      <c r="O63" s="57"/>
      <c r="P63" s="38"/>
      <c r="Q63" s="38"/>
      <c r="R63" s="38">
        <f t="shared" si="0"/>
        <v>93</v>
      </c>
      <c r="S63" s="38">
        <f t="shared" si="1"/>
        <v>93</v>
      </c>
      <c r="T63" s="116">
        <f t="shared" si="7"/>
        <v>3.7200000000000004E-2</v>
      </c>
      <c r="U63" s="116">
        <f t="shared" si="10"/>
        <v>5.5800000000000001E-4</v>
      </c>
      <c r="V63" s="138" t="s">
        <v>65</v>
      </c>
      <c r="W63" s="128"/>
      <c r="X63" s="139"/>
      <c r="Y63" s="139"/>
      <c r="Z63" s="128">
        <v>12</v>
      </c>
      <c r="AA63" s="128">
        <v>30</v>
      </c>
      <c r="AB63" s="135">
        <v>6.0000000000000001E-3</v>
      </c>
      <c r="AC63" s="140"/>
    </row>
    <row r="64" spans="1:29" ht="15" customHeight="1">
      <c r="A64" s="128">
        <v>3</v>
      </c>
      <c r="B64" s="136"/>
      <c r="C64" s="137" t="s">
        <v>70</v>
      </c>
      <c r="D64" s="93" t="s">
        <v>23</v>
      </c>
      <c r="E64" s="128">
        <v>4</v>
      </c>
      <c r="F64" s="99">
        <v>88</v>
      </c>
      <c r="G64" s="75"/>
      <c r="H64" s="129"/>
      <c r="I64" s="87"/>
      <c r="J64" s="129">
        <v>50</v>
      </c>
      <c r="K64" s="57">
        <f t="shared" si="8"/>
        <v>50</v>
      </c>
      <c r="L64" s="129"/>
      <c r="M64" s="87"/>
      <c r="N64" s="129"/>
      <c r="O64" s="57"/>
      <c r="P64" s="38"/>
      <c r="Q64" s="38"/>
      <c r="R64" s="38">
        <f t="shared" si="0"/>
        <v>50</v>
      </c>
      <c r="S64" s="38">
        <f t="shared" si="1"/>
        <v>50</v>
      </c>
      <c r="T64" s="116">
        <f t="shared" si="7"/>
        <v>0.02</v>
      </c>
      <c r="U64" s="116">
        <f t="shared" si="10"/>
        <v>2.9999999999999997E-4</v>
      </c>
      <c r="V64" s="138" t="s">
        <v>65</v>
      </c>
      <c r="W64" s="128"/>
      <c r="X64" s="139"/>
      <c r="Y64" s="139"/>
      <c r="Z64" s="128">
        <v>12</v>
      </c>
      <c r="AA64" s="128">
        <v>30</v>
      </c>
      <c r="AB64" s="135">
        <v>6.0000000000000001E-3</v>
      </c>
      <c r="AC64" s="140"/>
    </row>
    <row r="65" spans="1:29" ht="15" customHeight="1">
      <c r="A65" s="128">
        <v>4</v>
      </c>
      <c r="B65" s="136"/>
      <c r="C65" s="137" t="s">
        <v>70</v>
      </c>
      <c r="D65" s="93" t="s">
        <v>23</v>
      </c>
      <c r="E65" s="128">
        <v>1</v>
      </c>
      <c r="F65" s="99">
        <v>89</v>
      </c>
      <c r="G65" s="75"/>
      <c r="H65" s="129"/>
      <c r="I65" s="87"/>
      <c r="J65" s="129">
        <v>120</v>
      </c>
      <c r="K65" s="57">
        <f t="shared" si="8"/>
        <v>120</v>
      </c>
      <c r="L65" s="129"/>
      <c r="M65" s="87"/>
      <c r="N65" s="129"/>
      <c r="O65" s="57"/>
      <c r="P65" s="38"/>
      <c r="Q65" s="38"/>
      <c r="R65" s="38">
        <f t="shared" si="0"/>
        <v>120</v>
      </c>
      <c r="S65" s="38">
        <f t="shared" si="1"/>
        <v>120</v>
      </c>
      <c r="T65" s="116">
        <f t="shared" si="7"/>
        <v>4.8000000000000001E-2</v>
      </c>
      <c r="U65" s="116">
        <f t="shared" si="10"/>
        <v>7.1999999999999994E-4</v>
      </c>
      <c r="V65" s="138" t="s">
        <v>65</v>
      </c>
      <c r="W65" s="128"/>
      <c r="X65" s="139"/>
      <c r="Y65" s="139"/>
      <c r="Z65" s="128">
        <v>12</v>
      </c>
      <c r="AA65" s="128">
        <v>30</v>
      </c>
      <c r="AB65" s="135">
        <v>6.0000000000000001E-3</v>
      </c>
      <c r="AC65" s="140"/>
    </row>
    <row r="66" spans="1:29" ht="15" customHeight="1">
      <c r="A66" s="128">
        <v>5</v>
      </c>
      <c r="B66" s="136"/>
      <c r="C66" s="137" t="s">
        <v>70</v>
      </c>
      <c r="D66" s="93" t="s">
        <v>23</v>
      </c>
      <c r="E66" s="128">
        <v>5</v>
      </c>
      <c r="F66" s="161" t="s">
        <v>68</v>
      </c>
      <c r="G66" s="75"/>
      <c r="H66" s="129"/>
      <c r="I66" s="129"/>
      <c r="J66" s="129">
        <v>12</v>
      </c>
      <c r="K66" s="57">
        <f t="shared" si="8"/>
        <v>12</v>
      </c>
      <c r="L66" s="129"/>
      <c r="M66" s="129"/>
      <c r="N66" s="129"/>
      <c r="O66" s="57"/>
      <c r="P66" s="38"/>
      <c r="Q66" s="38"/>
      <c r="R66" s="38">
        <f t="shared" si="0"/>
        <v>12</v>
      </c>
      <c r="S66" s="38">
        <f t="shared" si="1"/>
        <v>12</v>
      </c>
      <c r="T66" s="116">
        <f t="shared" si="7"/>
        <v>4.7999999999999996E-3</v>
      </c>
      <c r="U66" s="116">
        <f t="shared" si="10"/>
        <v>7.2000000000000002E-5</v>
      </c>
      <c r="V66" s="138" t="s">
        <v>65</v>
      </c>
      <c r="W66" s="128"/>
      <c r="X66" s="139"/>
      <c r="Y66" s="139"/>
      <c r="Z66" s="128">
        <v>12</v>
      </c>
      <c r="AA66" s="128">
        <v>30</v>
      </c>
      <c r="AB66" s="135">
        <v>6.0000000000000001E-3</v>
      </c>
      <c r="AC66" s="140"/>
    </row>
    <row r="67" spans="1:29" s="84" customFormat="1" ht="15" customHeight="1">
      <c r="A67" s="75"/>
      <c r="B67" s="136"/>
      <c r="C67" s="82" t="s">
        <v>24</v>
      </c>
      <c r="D67" s="36" t="s">
        <v>23</v>
      </c>
      <c r="E67" s="75"/>
      <c r="F67" s="75"/>
      <c r="G67" s="75"/>
      <c r="H67" s="87"/>
      <c r="I67" s="87"/>
      <c r="J67" s="87">
        <f>SUM(J62:J66)</f>
        <v>336</v>
      </c>
      <c r="K67" s="58">
        <f t="shared" si="8"/>
        <v>336</v>
      </c>
      <c r="L67" s="87"/>
      <c r="M67" s="87"/>
      <c r="N67" s="87"/>
      <c r="O67" s="58"/>
      <c r="P67" s="46"/>
      <c r="Q67" s="46"/>
      <c r="R67" s="46">
        <f t="shared" si="0"/>
        <v>336</v>
      </c>
      <c r="S67" s="46">
        <f t="shared" si="1"/>
        <v>336</v>
      </c>
      <c r="T67" s="115">
        <f t="shared" si="7"/>
        <v>0.13439999999999999</v>
      </c>
      <c r="U67" s="115">
        <f>S67*AB67/1000</f>
        <v>2.016E-3</v>
      </c>
      <c r="V67" s="141"/>
      <c r="W67" s="75"/>
      <c r="X67" s="82"/>
      <c r="Y67" s="82"/>
      <c r="Z67" s="75">
        <v>12</v>
      </c>
      <c r="AA67" s="75">
        <v>30</v>
      </c>
      <c r="AB67" s="83">
        <v>6.0000000000000001E-3</v>
      </c>
      <c r="AC67" s="136"/>
    </row>
    <row r="68" spans="1:29" ht="15" customHeight="1">
      <c r="A68" s="128">
        <v>1</v>
      </c>
      <c r="B68" s="136"/>
      <c r="C68" s="162" t="s">
        <v>71</v>
      </c>
      <c r="D68" s="93" t="s">
        <v>23</v>
      </c>
      <c r="E68" s="43">
        <v>1</v>
      </c>
      <c r="F68" s="42">
        <v>0</v>
      </c>
      <c r="G68" s="75"/>
      <c r="H68" s="87"/>
      <c r="I68" s="87"/>
      <c r="J68" s="38">
        <v>390</v>
      </c>
      <c r="K68" s="57">
        <f t="shared" si="8"/>
        <v>390</v>
      </c>
      <c r="L68" s="87"/>
      <c r="M68" s="87"/>
      <c r="N68" s="38"/>
      <c r="O68" s="57"/>
      <c r="P68" s="38"/>
      <c r="Q68" s="38"/>
      <c r="R68" s="38">
        <f t="shared" si="0"/>
        <v>390</v>
      </c>
      <c r="S68" s="38">
        <f t="shared" si="1"/>
        <v>390</v>
      </c>
      <c r="T68" s="116">
        <f t="shared" si="7"/>
        <v>3.1199999999999999E-2</v>
      </c>
      <c r="U68" s="116">
        <f t="shared" si="10"/>
        <v>7.7999999999999996E-3</v>
      </c>
      <c r="V68" s="138" t="s">
        <v>59</v>
      </c>
      <c r="W68" s="128"/>
      <c r="X68" s="139"/>
      <c r="Y68" s="139"/>
      <c r="Z68" s="128">
        <v>20</v>
      </c>
      <c r="AA68" s="128">
        <v>250</v>
      </c>
      <c r="AB68" s="135">
        <v>0.02</v>
      </c>
      <c r="AC68" s="140"/>
    </row>
    <row r="69" spans="1:29" ht="15" customHeight="1">
      <c r="A69" s="128">
        <v>2</v>
      </c>
      <c r="B69" s="136"/>
      <c r="C69" s="162" t="s">
        <v>71</v>
      </c>
      <c r="D69" s="93" t="s">
        <v>23</v>
      </c>
      <c r="E69" s="43">
        <v>20</v>
      </c>
      <c r="F69" s="42">
        <v>87</v>
      </c>
      <c r="G69" s="75"/>
      <c r="H69" s="87"/>
      <c r="I69" s="87"/>
      <c r="J69" s="38">
        <v>20</v>
      </c>
      <c r="K69" s="57">
        <f t="shared" si="8"/>
        <v>20</v>
      </c>
      <c r="L69" s="87"/>
      <c r="M69" s="87"/>
      <c r="N69" s="38"/>
      <c r="O69" s="57"/>
      <c r="P69" s="38"/>
      <c r="Q69" s="38"/>
      <c r="R69" s="38">
        <f t="shared" si="0"/>
        <v>20</v>
      </c>
      <c r="S69" s="38">
        <f t="shared" si="1"/>
        <v>20</v>
      </c>
      <c r="T69" s="116">
        <f t="shared" si="7"/>
        <v>1.6000000000000001E-3</v>
      </c>
      <c r="U69" s="116">
        <f t="shared" si="10"/>
        <v>4.0000000000000002E-4</v>
      </c>
      <c r="V69" s="138" t="s">
        <v>59</v>
      </c>
      <c r="W69" s="128"/>
      <c r="X69" s="139"/>
      <c r="Y69" s="139"/>
      <c r="Z69" s="128">
        <v>20</v>
      </c>
      <c r="AA69" s="128">
        <v>250</v>
      </c>
      <c r="AB69" s="135">
        <v>0.02</v>
      </c>
      <c r="AC69" s="140"/>
    </row>
    <row r="70" spans="1:29" ht="15" customHeight="1">
      <c r="A70" s="128">
        <v>3</v>
      </c>
      <c r="B70" s="136"/>
      <c r="C70" s="162" t="s">
        <v>71</v>
      </c>
      <c r="D70" s="93" t="s">
        <v>23</v>
      </c>
      <c r="E70" s="43">
        <v>0</v>
      </c>
      <c r="F70" s="42">
        <v>0</v>
      </c>
      <c r="G70" s="75"/>
      <c r="H70" s="87"/>
      <c r="I70" s="87"/>
      <c r="J70" s="38">
        <v>543</v>
      </c>
      <c r="K70" s="57">
        <f t="shared" si="8"/>
        <v>543</v>
      </c>
      <c r="L70" s="87"/>
      <c r="M70" s="87"/>
      <c r="N70" s="38"/>
      <c r="O70" s="57"/>
      <c r="P70" s="38"/>
      <c r="Q70" s="38"/>
      <c r="R70" s="38">
        <f t="shared" si="0"/>
        <v>543</v>
      </c>
      <c r="S70" s="38">
        <f t="shared" si="1"/>
        <v>543</v>
      </c>
      <c r="T70" s="116">
        <f t="shared" si="7"/>
        <v>4.3439999999999999E-2</v>
      </c>
      <c r="U70" s="116">
        <f t="shared" si="10"/>
        <v>1.086E-2</v>
      </c>
      <c r="V70" s="138" t="s">
        <v>59</v>
      </c>
      <c r="W70" s="128"/>
      <c r="X70" s="139"/>
      <c r="Y70" s="139"/>
      <c r="Z70" s="128">
        <v>20</v>
      </c>
      <c r="AA70" s="128">
        <v>250</v>
      </c>
      <c r="AB70" s="135">
        <v>0.02</v>
      </c>
      <c r="AC70" s="140"/>
    </row>
    <row r="71" spans="1:29" s="84" customFormat="1" ht="15" customHeight="1">
      <c r="A71" s="75"/>
      <c r="B71" s="136"/>
      <c r="C71" s="82" t="s">
        <v>24</v>
      </c>
      <c r="D71" s="36" t="s">
        <v>23</v>
      </c>
      <c r="E71" s="45"/>
      <c r="F71" s="45"/>
      <c r="G71" s="75"/>
      <c r="H71" s="87"/>
      <c r="I71" s="87"/>
      <c r="J71" s="46">
        <f>SUM(J68:J70)</f>
        <v>953</v>
      </c>
      <c r="K71" s="58">
        <f t="shared" si="8"/>
        <v>953</v>
      </c>
      <c r="L71" s="87"/>
      <c r="M71" s="87"/>
      <c r="N71" s="46"/>
      <c r="O71" s="58"/>
      <c r="P71" s="46"/>
      <c r="Q71" s="46"/>
      <c r="R71" s="46">
        <f t="shared" si="0"/>
        <v>953</v>
      </c>
      <c r="S71" s="46">
        <f t="shared" si="1"/>
        <v>953</v>
      </c>
      <c r="T71" s="115">
        <f t="shared" si="7"/>
        <v>7.6239999999999988E-2</v>
      </c>
      <c r="U71" s="115">
        <f t="shared" ref="U71" si="11">S71*AB71/1000</f>
        <v>1.9059999999999997E-2</v>
      </c>
      <c r="V71" s="141"/>
      <c r="W71" s="75"/>
      <c r="X71" s="82"/>
      <c r="Y71" s="82"/>
      <c r="Z71" s="75">
        <v>20</v>
      </c>
      <c r="AA71" s="75">
        <v>250</v>
      </c>
      <c r="AB71" s="83">
        <v>0.02</v>
      </c>
      <c r="AC71" s="136"/>
    </row>
    <row r="72" spans="1:29" ht="15" customHeight="1">
      <c r="A72" s="128">
        <v>1</v>
      </c>
      <c r="B72" s="136"/>
      <c r="C72" s="162" t="s">
        <v>72</v>
      </c>
      <c r="D72" s="93" t="s">
        <v>23</v>
      </c>
      <c r="E72" s="43">
        <v>10</v>
      </c>
      <c r="F72" s="42">
        <v>90</v>
      </c>
      <c r="G72" s="75"/>
      <c r="H72" s="87"/>
      <c r="I72" s="87"/>
      <c r="J72" s="38">
        <v>30</v>
      </c>
      <c r="K72" s="57">
        <f t="shared" si="8"/>
        <v>30</v>
      </c>
      <c r="L72" s="87"/>
      <c r="M72" s="87"/>
      <c r="N72" s="38"/>
      <c r="O72" s="57"/>
      <c r="P72" s="38"/>
      <c r="Q72" s="38"/>
      <c r="R72" s="38">
        <f t="shared" si="0"/>
        <v>30</v>
      </c>
      <c r="S72" s="38">
        <f t="shared" si="1"/>
        <v>30</v>
      </c>
      <c r="T72" s="116">
        <f t="shared" si="7"/>
        <v>2.3999999999999998E-3</v>
      </c>
      <c r="U72" s="116">
        <f t="shared" si="10"/>
        <v>5.9999999999999995E-4</v>
      </c>
      <c r="V72" s="138" t="s">
        <v>59</v>
      </c>
      <c r="W72" s="128"/>
      <c r="X72" s="139"/>
      <c r="Y72" s="139"/>
      <c r="Z72" s="128">
        <v>20</v>
      </c>
      <c r="AA72" s="128">
        <v>250</v>
      </c>
      <c r="AB72" s="135">
        <v>0.02</v>
      </c>
      <c r="AC72" s="140"/>
    </row>
    <row r="73" spans="1:29" ht="15" customHeight="1">
      <c r="A73" s="128">
        <v>2</v>
      </c>
      <c r="B73" s="136"/>
      <c r="C73" s="162" t="s">
        <v>72</v>
      </c>
      <c r="D73" s="93" t="s">
        <v>23</v>
      </c>
      <c r="E73" s="43">
        <v>0</v>
      </c>
      <c r="F73" s="42">
        <v>0</v>
      </c>
      <c r="G73" s="75"/>
      <c r="H73" s="87"/>
      <c r="I73" s="87"/>
      <c r="J73" s="38">
        <v>120</v>
      </c>
      <c r="K73" s="57">
        <f t="shared" si="8"/>
        <v>120</v>
      </c>
      <c r="L73" s="87"/>
      <c r="M73" s="87"/>
      <c r="N73" s="38"/>
      <c r="O73" s="57"/>
      <c r="P73" s="38"/>
      <c r="Q73" s="38"/>
      <c r="R73" s="38">
        <f t="shared" si="0"/>
        <v>120</v>
      </c>
      <c r="S73" s="38">
        <f t="shared" si="1"/>
        <v>120</v>
      </c>
      <c r="T73" s="116">
        <f t="shared" si="7"/>
        <v>9.5999999999999992E-3</v>
      </c>
      <c r="U73" s="116">
        <f t="shared" si="10"/>
        <v>2.3999999999999998E-3</v>
      </c>
      <c r="V73" s="138" t="s">
        <v>59</v>
      </c>
      <c r="W73" s="128"/>
      <c r="X73" s="139"/>
      <c r="Y73" s="139"/>
      <c r="Z73" s="128">
        <v>20</v>
      </c>
      <c r="AA73" s="128">
        <v>250</v>
      </c>
      <c r="AB73" s="135">
        <v>0.02</v>
      </c>
      <c r="AC73" s="140"/>
    </row>
    <row r="74" spans="1:29" s="84" customFormat="1" ht="15" customHeight="1">
      <c r="A74" s="75"/>
      <c r="B74" s="136"/>
      <c r="C74" s="82" t="s">
        <v>24</v>
      </c>
      <c r="D74" s="36" t="s">
        <v>23</v>
      </c>
      <c r="E74" s="45"/>
      <c r="F74" s="45"/>
      <c r="G74" s="75"/>
      <c r="H74" s="87"/>
      <c r="I74" s="87"/>
      <c r="J74" s="46">
        <f>SUM(J72:J73)</f>
        <v>150</v>
      </c>
      <c r="K74" s="58">
        <f t="shared" si="8"/>
        <v>150</v>
      </c>
      <c r="L74" s="87"/>
      <c r="M74" s="87"/>
      <c r="N74" s="46"/>
      <c r="O74" s="58"/>
      <c r="P74" s="46"/>
      <c r="Q74" s="46"/>
      <c r="R74" s="46">
        <f t="shared" si="0"/>
        <v>150</v>
      </c>
      <c r="S74" s="46">
        <f t="shared" si="1"/>
        <v>150</v>
      </c>
      <c r="T74" s="115">
        <f t="shared" si="7"/>
        <v>1.2E-2</v>
      </c>
      <c r="U74" s="115">
        <f t="shared" ref="U74" si="12">S74*AB74/1000</f>
        <v>3.0000000000000001E-3</v>
      </c>
      <c r="V74" s="141"/>
      <c r="W74" s="75"/>
      <c r="X74" s="82"/>
      <c r="Y74" s="82"/>
      <c r="Z74" s="75">
        <v>20</v>
      </c>
      <c r="AA74" s="75">
        <v>250</v>
      </c>
      <c r="AB74" s="83">
        <v>0.02</v>
      </c>
      <c r="AC74" s="136"/>
    </row>
    <row r="75" spans="1:29" ht="15" customHeight="1">
      <c r="A75" s="128">
        <v>1</v>
      </c>
      <c r="B75" s="136"/>
      <c r="C75" s="162" t="s">
        <v>73</v>
      </c>
      <c r="D75" s="93" t="s">
        <v>23</v>
      </c>
      <c r="E75" s="43">
        <v>0</v>
      </c>
      <c r="F75" s="42">
        <v>0</v>
      </c>
      <c r="G75" s="75"/>
      <c r="H75" s="87"/>
      <c r="I75" s="87"/>
      <c r="J75" s="38">
        <v>17</v>
      </c>
      <c r="K75" s="87">
        <f>SUM(H75:J75)</f>
        <v>17</v>
      </c>
      <c r="L75" s="87"/>
      <c r="M75" s="87"/>
      <c r="N75" s="38"/>
      <c r="O75" s="87"/>
      <c r="P75" s="38"/>
      <c r="Q75" s="38"/>
      <c r="R75" s="38">
        <f t="shared" si="0"/>
        <v>17</v>
      </c>
      <c r="S75" s="38">
        <f t="shared" si="1"/>
        <v>17</v>
      </c>
      <c r="T75" s="116">
        <f t="shared" si="7"/>
        <v>1.3600000000000001E-3</v>
      </c>
      <c r="U75" s="116">
        <f t="shared" si="10"/>
        <v>3.4000000000000002E-4</v>
      </c>
      <c r="V75" s="138" t="s">
        <v>59</v>
      </c>
      <c r="W75" s="128"/>
      <c r="X75" s="139"/>
      <c r="Y75" s="139"/>
      <c r="Z75" s="128">
        <v>20</v>
      </c>
      <c r="AA75" s="128">
        <v>250</v>
      </c>
      <c r="AB75" s="135">
        <v>0.02</v>
      </c>
      <c r="AC75" s="140"/>
    </row>
    <row r="76" spans="1:29" s="84" customFormat="1" ht="15" customHeight="1">
      <c r="A76" s="75"/>
      <c r="B76" s="136"/>
      <c r="C76" s="82" t="s">
        <v>24</v>
      </c>
      <c r="D76" s="36" t="s">
        <v>23</v>
      </c>
      <c r="E76" s="45"/>
      <c r="F76" s="45"/>
      <c r="G76" s="75"/>
      <c r="H76" s="87">
        <f>SUM(H75:H75)</f>
        <v>0</v>
      </c>
      <c r="I76" s="87"/>
      <c r="J76" s="46">
        <f>SUM(J75)</f>
        <v>17</v>
      </c>
      <c r="K76" s="87">
        <f>SUM(H76:J76)</f>
        <v>17</v>
      </c>
      <c r="L76" s="87"/>
      <c r="M76" s="87"/>
      <c r="N76" s="46"/>
      <c r="O76" s="87"/>
      <c r="P76" s="46"/>
      <c r="Q76" s="46"/>
      <c r="R76" s="46">
        <f t="shared" si="0"/>
        <v>17</v>
      </c>
      <c r="S76" s="46">
        <f t="shared" si="1"/>
        <v>17</v>
      </c>
      <c r="T76" s="115">
        <f t="shared" si="7"/>
        <v>1.3600000000000001E-3</v>
      </c>
      <c r="U76" s="115">
        <f>S76*AB76/1000</f>
        <v>3.4000000000000002E-4</v>
      </c>
      <c r="V76" s="141"/>
      <c r="W76" s="75"/>
      <c r="X76" s="82"/>
      <c r="Y76" s="82"/>
      <c r="Z76" s="75">
        <v>20</v>
      </c>
      <c r="AA76" s="75">
        <v>250</v>
      </c>
      <c r="AB76" s="83">
        <v>0.02</v>
      </c>
      <c r="AC76" s="136"/>
    </row>
    <row r="77" spans="1:29" ht="15" customHeight="1">
      <c r="A77" s="128">
        <v>1</v>
      </c>
      <c r="B77" s="136"/>
      <c r="C77" s="140" t="s">
        <v>74</v>
      </c>
      <c r="D77" s="93" t="s">
        <v>23</v>
      </c>
      <c r="E77" s="128">
        <v>4</v>
      </c>
      <c r="F77" s="99">
        <v>87</v>
      </c>
      <c r="G77" s="75"/>
      <c r="H77" s="129"/>
      <c r="I77" s="129"/>
      <c r="J77" s="129">
        <v>3</v>
      </c>
      <c r="K77" s="129">
        <f>SUM(J77)</f>
        <v>3</v>
      </c>
      <c r="L77" s="129"/>
      <c r="M77" s="129"/>
      <c r="N77" s="129"/>
      <c r="O77" s="129"/>
      <c r="P77" s="38"/>
      <c r="Q77" s="38"/>
      <c r="R77" s="38">
        <f t="shared" si="0"/>
        <v>3</v>
      </c>
      <c r="S77" s="38">
        <f t="shared" si="1"/>
        <v>3</v>
      </c>
      <c r="T77" s="339">
        <f t="shared" si="7"/>
        <v>3.7500000000000001E-4</v>
      </c>
      <c r="U77" s="339">
        <f t="shared" si="10"/>
        <v>8.9999999999999992E-5</v>
      </c>
      <c r="V77" s="138" t="s">
        <v>65</v>
      </c>
      <c r="W77" s="128"/>
      <c r="X77" s="139"/>
      <c r="Y77" s="139"/>
      <c r="Z77" s="128">
        <v>5</v>
      </c>
      <c r="AA77" s="128">
        <v>40</v>
      </c>
      <c r="AB77" s="135">
        <v>0.03</v>
      </c>
      <c r="AC77" s="140"/>
    </row>
    <row r="78" spans="1:29" ht="15" customHeight="1">
      <c r="A78" s="128">
        <v>2</v>
      </c>
      <c r="B78" s="136"/>
      <c r="C78" s="140" t="s">
        <v>74</v>
      </c>
      <c r="D78" s="93" t="s">
        <v>23</v>
      </c>
      <c r="E78" s="128">
        <v>18</v>
      </c>
      <c r="F78" s="99">
        <v>88</v>
      </c>
      <c r="G78" s="75"/>
      <c r="H78" s="129"/>
      <c r="I78" s="129"/>
      <c r="J78" s="129">
        <v>13</v>
      </c>
      <c r="K78" s="129">
        <f t="shared" ref="K78:K141" si="13">SUM(J78)</f>
        <v>13</v>
      </c>
      <c r="L78" s="129"/>
      <c r="M78" s="129"/>
      <c r="N78" s="129"/>
      <c r="O78" s="129"/>
      <c r="P78" s="38"/>
      <c r="Q78" s="38"/>
      <c r="R78" s="38">
        <f t="shared" si="0"/>
        <v>13</v>
      </c>
      <c r="S78" s="38">
        <f t="shared" si="1"/>
        <v>13</v>
      </c>
      <c r="T78" s="116">
        <f t="shared" si="7"/>
        <v>1.6250000000000001E-3</v>
      </c>
      <c r="U78" s="339">
        <f t="shared" si="10"/>
        <v>3.8999999999999999E-4</v>
      </c>
      <c r="V78" s="138" t="s">
        <v>65</v>
      </c>
      <c r="W78" s="128"/>
      <c r="X78" s="139"/>
      <c r="Y78" s="139"/>
      <c r="Z78" s="128">
        <v>5</v>
      </c>
      <c r="AA78" s="128">
        <v>40</v>
      </c>
      <c r="AB78" s="135">
        <v>0.03</v>
      </c>
      <c r="AC78" s="140"/>
    </row>
    <row r="79" spans="1:29" ht="15" customHeight="1">
      <c r="A79" s="128">
        <v>3</v>
      </c>
      <c r="B79" s="136"/>
      <c r="C79" s="140" t="s">
        <v>74</v>
      </c>
      <c r="D79" s="93" t="s">
        <v>23</v>
      </c>
      <c r="E79" s="128">
        <v>16</v>
      </c>
      <c r="F79" s="99">
        <v>89</v>
      </c>
      <c r="G79" s="75"/>
      <c r="H79" s="129"/>
      <c r="I79" s="129"/>
      <c r="J79" s="129">
        <v>16</v>
      </c>
      <c r="K79" s="129">
        <f t="shared" si="13"/>
        <v>16</v>
      </c>
      <c r="L79" s="129"/>
      <c r="M79" s="129"/>
      <c r="N79" s="129"/>
      <c r="O79" s="129"/>
      <c r="P79" s="38"/>
      <c r="Q79" s="38"/>
      <c r="R79" s="38">
        <f t="shared" si="0"/>
        <v>16</v>
      </c>
      <c r="S79" s="38">
        <f t="shared" si="1"/>
        <v>16</v>
      </c>
      <c r="T79" s="116">
        <f t="shared" si="7"/>
        <v>2E-3</v>
      </c>
      <c r="U79" s="339">
        <f t="shared" si="10"/>
        <v>4.7999999999999996E-4</v>
      </c>
      <c r="V79" s="138" t="s">
        <v>65</v>
      </c>
      <c r="W79" s="128"/>
      <c r="X79" s="139"/>
      <c r="Y79" s="139"/>
      <c r="Z79" s="128">
        <v>5</v>
      </c>
      <c r="AA79" s="128">
        <v>40</v>
      </c>
      <c r="AB79" s="135">
        <v>0.03</v>
      </c>
      <c r="AC79" s="140"/>
    </row>
    <row r="80" spans="1:29" ht="15" customHeight="1">
      <c r="A80" s="128">
        <v>4</v>
      </c>
      <c r="B80" s="136"/>
      <c r="C80" s="140" t="s">
        <v>74</v>
      </c>
      <c r="D80" s="93" t="s">
        <v>23</v>
      </c>
      <c r="E80" s="128">
        <v>3</v>
      </c>
      <c r="F80" s="99">
        <v>90</v>
      </c>
      <c r="G80" s="75"/>
      <c r="H80" s="129"/>
      <c r="I80" s="129"/>
      <c r="J80" s="129">
        <v>75</v>
      </c>
      <c r="K80" s="129">
        <f t="shared" si="13"/>
        <v>75</v>
      </c>
      <c r="L80" s="129"/>
      <c r="M80" s="129"/>
      <c r="N80" s="129"/>
      <c r="O80" s="129"/>
      <c r="P80" s="38"/>
      <c r="Q80" s="38"/>
      <c r="R80" s="38">
        <f t="shared" si="0"/>
        <v>75</v>
      </c>
      <c r="S80" s="38">
        <f t="shared" si="1"/>
        <v>75</v>
      </c>
      <c r="T80" s="116">
        <f t="shared" si="7"/>
        <v>9.3749999999999997E-3</v>
      </c>
      <c r="U80" s="116">
        <f t="shared" si="10"/>
        <v>2.2499999999999998E-3</v>
      </c>
      <c r="V80" s="138" t="s">
        <v>65</v>
      </c>
      <c r="W80" s="128"/>
      <c r="X80" s="139"/>
      <c r="Y80" s="139"/>
      <c r="Z80" s="128">
        <v>5</v>
      </c>
      <c r="AA80" s="128">
        <v>40</v>
      </c>
      <c r="AB80" s="135">
        <v>0.03</v>
      </c>
      <c r="AC80" s="140"/>
    </row>
    <row r="81" spans="1:29" ht="15" customHeight="1">
      <c r="A81" s="128">
        <v>5</v>
      </c>
      <c r="B81" s="136"/>
      <c r="C81" s="140" t="s">
        <v>74</v>
      </c>
      <c r="D81" s="93" t="s">
        <v>23</v>
      </c>
      <c r="E81" s="128">
        <v>5503121</v>
      </c>
      <c r="F81" s="99">
        <v>12</v>
      </c>
      <c r="G81" s="75"/>
      <c r="H81" s="129"/>
      <c r="I81" s="129"/>
      <c r="J81" s="129">
        <v>6</v>
      </c>
      <c r="K81" s="129">
        <f t="shared" si="13"/>
        <v>6</v>
      </c>
      <c r="L81" s="129"/>
      <c r="M81" s="129"/>
      <c r="N81" s="129"/>
      <c r="O81" s="129"/>
      <c r="P81" s="38"/>
      <c r="Q81" s="38"/>
      <c r="R81" s="38">
        <f t="shared" ref="R81:R144" si="14">SUM(J81+N81)</f>
        <v>6</v>
      </c>
      <c r="S81" s="38">
        <f t="shared" ref="S81:S144" si="15">SUM(K81+O81)</f>
        <v>6</v>
      </c>
      <c r="T81" s="116">
        <f t="shared" si="7"/>
        <v>7.5000000000000002E-4</v>
      </c>
      <c r="U81" s="339">
        <f t="shared" si="10"/>
        <v>1.7999999999999998E-4</v>
      </c>
      <c r="V81" s="138" t="s">
        <v>65</v>
      </c>
      <c r="W81" s="128"/>
      <c r="X81" s="139"/>
      <c r="Y81" s="139"/>
      <c r="Z81" s="128">
        <v>5</v>
      </c>
      <c r="AA81" s="128">
        <v>40</v>
      </c>
      <c r="AB81" s="135">
        <v>0.03</v>
      </c>
      <c r="AC81" s="140"/>
    </row>
    <row r="82" spans="1:29" s="84" customFormat="1" ht="15" customHeight="1">
      <c r="A82" s="75"/>
      <c r="B82" s="136"/>
      <c r="C82" s="82" t="s">
        <v>24</v>
      </c>
      <c r="D82" s="36" t="s">
        <v>23</v>
      </c>
      <c r="E82" s="75"/>
      <c r="F82" s="75"/>
      <c r="G82" s="75"/>
      <c r="H82" s="87"/>
      <c r="I82" s="87"/>
      <c r="J82" s="87">
        <f>SUM(J77:J81)</f>
        <v>113</v>
      </c>
      <c r="K82" s="87">
        <f t="shared" si="13"/>
        <v>113</v>
      </c>
      <c r="L82" s="87"/>
      <c r="M82" s="87"/>
      <c r="N82" s="87"/>
      <c r="O82" s="87"/>
      <c r="P82" s="46"/>
      <c r="Q82" s="46"/>
      <c r="R82" s="46">
        <f t="shared" si="14"/>
        <v>113</v>
      </c>
      <c r="S82" s="46">
        <f t="shared" si="15"/>
        <v>113</v>
      </c>
      <c r="T82" s="115">
        <f t="shared" si="7"/>
        <v>1.4124999999999999E-2</v>
      </c>
      <c r="U82" s="115">
        <f t="shared" ref="U82" si="16">S82*AB82/1000</f>
        <v>3.3899999999999998E-3</v>
      </c>
      <c r="V82" s="141"/>
      <c r="W82" s="75"/>
      <c r="X82" s="82"/>
      <c r="Y82" s="82"/>
      <c r="Z82" s="75">
        <v>5</v>
      </c>
      <c r="AA82" s="75">
        <v>40</v>
      </c>
      <c r="AB82" s="83">
        <v>0.03</v>
      </c>
      <c r="AC82" s="136"/>
    </row>
    <row r="83" spans="1:29" ht="15" customHeight="1">
      <c r="A83" s="128">
        <v>1</v>
      </c>
      <c r="B83" s="128" t="s">
        <v>75</v>
      </c>
      <c r="C83" s="140" t="s">
        <v>76</v>
      </c>
      <c r="D83" s="93" t="s">
        <v>23</v>
      </c>
      <c r="E83" s="128">
        <v>1</v>
      </c>
      <c r="F83" s="99">
        <v>94</v>
      </c>
      <c r="G83" s="75"/>
      <c r="H83" s="129"/>
      <c r="I83" s="129"/>
      <c r="J83" s="129">
        <v>391</v>
      </c>
      <c r="K83" s="129">
        <f t="shared" si="13"/>
        <v>391</v>
      </c>
      <c r="L83" s="129"/>
      <c r="M83" s="129"/>
      <c r="N83" s="129"/>
      <c r="O83" s="129"/>
      <c r="P83" s="38"/>
      <c r="Q83" s="38"/>
      <c r="R83" s="38">
        <f t="shared" si="14"/>
        <v>391</v>
      </c>
      <c r="S83" s="38">
        <f t="shared" si="15"/>
        <v>391</v>
      </c>
      <c r="T83" s="116">
        <f>(J83*Z83/1000)/AA83</f>
        <v>7.9421874999999996E-3</v>
      </c>
      <c r="U83" s="116">
        <f t="shared" si="10"/>
        <v>4.692E-3</v>
      </c>
      <c r="V83" s="138" t="s">
        <v>59</v>
      </c>
      <c r="W83" s="128"/>
      <c r="X83" s="139"/>
      <c r="Y83" s="139"/>
      <c r="Z83" s="128">
        <v>65</v>
      </c>
      <c r="AA83" s="128">
        <v>3200</v>
      </c>
      <c r="AB83" s="135">
        <v>1.2E-2</v>
      </c>
      <c r="AC83" s="140"/>
    </row>
    <row r="84" spans="1:29" ht="15" customHeight="1">
      <c r="A84" s="128">
        <v>2</v>
      </c>
      <c r="B84" s="128" t="s">
        <v>75</v>
      </c>
      <c r="C84" s="140" t="s">
        <v>76</v>
      </c>
      <c r="D84" s="93" t="s">
        <v>23</v>
      </c>
      <c r="E84" s="161" t="s">
        <v>77</v>
      </c>
      <c r="F84" s="161" t="s">
        <v>77</v>
      </c>
      <c r="G84" s="75"/>
      <c r="H84" s="129"/>
      <c r="I84" s="129"/>
      <c r="J84" s="129">
        <v>266</v>
      </c>
      <c r="K84" s="129">
        <f t="shared" si="13"/>
        <v>266</v>
      </c>
      <c r="L84" s="129"/>
      <c r="M84" s="129"/>
      <c r="N84" s="129"/>
      <c r="O84" s="129"/>
      <c r="P84" s="38"/>
      <c r="Q84" s="38"/>
      <c r="R84" s="38">
        <f t="shared" si="14"/>
        <v>266</v>
      </c>
      <c r="S84" s="38">
        <f t="shared" si="15"/>
        <v>266</v>
      </c>
      <c r="T84" s="116">
        <f t="shared" si="7"/>
        <v>5.4031249999999999E-3</v>
      </c>
      <c r="U84" s="116">
        <f t="shared" si="10"/>
        <v>3.192E-3</v>
      </c>
      <c r="V84" s="138" t="s">
        <v>59</v>
      </c>
      <c r="W84" s="128"/>
      <c r="X84" s="139"/>
      <c r="Y84" s="139"/>
      <c r="Z84" s="128">
        <v>65</v>
      </c>
      <c r="AA84" s="128">
        <v>3200</v>
      </c>
      <c r="AB84" s="135">
        <v>1.2E-2</v>
      </c>
      <c r="AC84" s="140"/>
    </row>
    <row r="85" spans="1:29" ht="15" customHeight="1">
      <c r="A85" s="128">
        <v>3</v>
      </c>
      <c r="B85" s="128" t="s">
        <v>75</v>
      </c>
      <c r="C85" s="140" t="s">
        <v>76</v>
      </c>
      <c r="D85" s="93" t="s">
        <v>23</v>
      </c>
      <c r="E85" s="128">
        <v>2</v>
      </c>
      <c r="F85" s="161" t="s">
        <v>78</v>
      </c>
      <c r="G85" s="75"/>
      <c r="H85" s="129"/>
      <c r="I85" s="129"/>
      <c r="J85" s="129">
        <v>440</v>
      </c>
      <c r="K85" s="129">
        <f t="shared" si="13"/>
        <v>440</v>
      </c>
      <c r="L85" s="129"/>
      <c r="M85" s="129"/>
      <c r="N85" s="129"/>
      <c r="O85" s="129"/>
      <c r="P85" s="38"/>
      <c r="Q85" s="38"/>
      <c r="R85" s="38">
        <f t="shared" si="14"/>
        <v>440</v>
      </c>
      <c r="S85" s="38">
        <f t="shared" si="15"/>
        <v>440</v>
      </c>
      <c r="T85" s="116">
        <f t="shared" si="7"/>
        <v>8.937500000000001E-3</v>
      </c>
      <c r="U85" s="116">
        <f t="shared" si="10"/>
        <v>5.28E-3</v>
      </c>
      <c r="V85" s="138" t="s">
        <v>59</v>
      </c>
      <c r="W85" s="128"/>
      <c r="X85" s="139"/>
      <c r="Y85" s="139"/>
      <c r="Z85" s="128">
        <v>65</v>
      </c>
      <c r="AA85" s="128">
        <v>3200</v>
      </c>
      <c r="AB85" s="135">
        <v>1.2E-2</v>
      </c>
      <c r="AC85" s="140"/>
    </row>
    <row r="86" spans="1:29" ht="15" customHeight="1">
      <c r="A86" s="128">
        <v>4</v>
      </c>
      <c r="B86" s="128" t="s">
        <v>75</v>
      </c>
      <c r="C86" s="140" t="s">
        <v>76</v>
      </c>
      <c r="D86" s="93" t="s">
        <v>23</v>
      </c>
      <c r="E86" s="128" t="s">
        <v>79</v>
      </c>
      <c r="F86" s="161" t="s">
        <v>80</v>
      </c>
      <c r="G86" s="75"/>
      <c r="H86" s="129"/>
      <c r="I86" s="129"/>
      <c r="J86" s="129">
        <v>8</v>
      </c>
      <c r="K86" s="129">
        <f t="shared" si="13"/>
        <v>8</v>
      </c>
      <c r="L86" s="129"/>
      <c r="M86" s="129"/>
      <c r="N86" s="129"/>
      <c r="O86" s="129"/>
      <c r="P86" s="38"/>
      <c r="Q86" s="38"/>
      <c r="R86" s="38">
        <f t="shared" si="14"/>
        <v>8</v>
      </c>
      <c r="S86" s="38">
        <f t="shared" si="15"/>
        <v>8</v>
      </c>
      <c r="T86" s="339">
        <f t="shared" si="7"/>
        <v>1.6249999999999999E-4</v>
      </c>
      <c r="U86" s="339">
        <f t="shared" si="10"/>
        <v>9.6000000000000002E-5</v>
      </c>
      <c r="V86" s="138" t="s">
        <v>59</v>
      </c>
      <c r="W86" s="128"/>
      <c r="X86" s="139"/>
      <c r="Y86" s="139"/>
      <c r="Z86" s="128">
        <v>65</v>
      </c>
      <c r="AA86" s="128">
        <v>3200</v>
      </c>
      <c r="AB86" s="135">
        <v>1.2E-2</v>
      </c>
      <c r="AC86" s="140"/>
    </row>
    <row r="87" spans="1:29" ht="15" customHeight="1">
      <c r="A87" s="128">
        <v>5</v>
      </c>
      <c r="B87" s="128" t="s">
        <v>75</v>
      </c>
      <c r="C87" s="140" t="s">
        <v>76</v>
      </c>
      <c r="D87" s="93" t="s">
        <v>23</v>
      </c>
      <c r="E87" s="128" t="s">
        <v>81</v>
      </c>
      <c r="F87" s="161" t="s">
        <v>80</v>
      </c>
      <c r="G87" s="75"/>
      <c r="H87" s="129"/>
      <c r="I87" s="129"/>
      <c r="J87" s="129">
        <v>54</v>
      </c>
      <c r="K87" s="129">
        <f t="shared" si="13"/>
        <v>54</v>
      </c>
      <c r="L87" s="129"/>
      <c r="M87" s="129"/>
      <c r="N87" s="129"/>
      <c r="O87" s="129"/>
      <c r="P87" s="38"/>
      <c r="Q87" s="38"/>
      <c r="R87" s="38">
        <f t="shared" si="14"/>
        <v>54</v>
      </c>
      <c r="S87" s="38">
        <f t="shared" si="15"/>
        <v>54</v>
      </c>
      <c r="T87" s="116">
        <f t="shared" si="7"/>
        <v>1.096875E-3</v>
      </c>
      <c r="U87" s="116">
        <f t="shared" si="10"/>
        <v>6.4800000000000003E-4</v>
      </c>
      <c r="V87" s="138" t="s">
        <v>59</v>
      </c>
      <c r="W87" s="128"/>
      <c r="X87" s="139"/>
      <c r="Y87" s="139"/>
      <c r="Z87" s="128">
        <v>65</v>
      </c>
      <c r="AA87" s="128">
        <v>3200</v>
      </c>
      <c r="AB87" s="135">
        <v>1.2E-2</v>
      </c>
      <c r="AC87" s="140"/>
    </row>
    <row r="88" spans="1:29" ht="15" customHeight="1">
      <c r="A88" s="128">
        <v>6</v>
      </c>
      <c r="B88" s="128" t="s">
        <v>75</v>
      </c>
      <c r="C88" s="140" t="s">
        <v>76</v>
      </c>
      <c r="D88" s="93" t="s">
        <v>23</v>
      </c>
      <c r="E88" s="128">
        <v>2</v>
      </c>
      <c r="F88" s="161" t="s">
        <v>69</v>
      </c>
      <c r="G88" s="75"/>
      <c r="H88" s="129"/>
      <c r="I88" s="129"/>
      <c r="J88" s="129">
        <v>6</v>
      </c>
      <c r="K88" s="129">
        <f t="shared" si="13"/>
        <v>6</v>
      </c>
      <c r="L88" s="129"/>
      <c r="M88" s="129"/>
      <c r="N88" s="129"/>
      <c r="O88" s="129"/>
      <c r="P88" s="38"/>
      <c r="Q88" s="38"/>
      <c r="R88" s="38">
        <f t="shared" si="14"/>
        <v>6</v>
      </c>
      <c r="S88" s="38">
        <f t="shared" si="15"/>
        <v>6</v>
      </c>
      <c r="T88" s="339">
        <f t="shared" si="7"/>
        <v>1.2187500000000001E-4</v>
      </c>
      <c r="U88" s="339">
        <f t="shared" si="10"/>
        <v>7.2000000000000002E-5</v>
      </c>
      <c r="V88" s="138" t="s">
        <v>59</v>
      </c>
      <c r="W88" s="128"/>
      <c r="X88" s="139"/>
      <c r="Y88" s="139"/>
      <c r="Z88" s="128">
        <v>65</v>
      </c>
      <c r="AA88" s="128">
        <v>3200</v>
      </c>
      <c r="AB88" s="135">
        <v>1.2E-2</v>
      </c>
      <c r="AC88" s="140"/>
    </row>
    <row r="89" spans="1:29" ht="15" customHeight="1">
      <c r="A89" s="128">
        <v>7</v>
      </c>
      <c r="B89" s="128" t="s">
        <v>75</v>
      </c>
      <c r="C89" s="140" t="s">
        <v>76</v>
      </c>
      <c r="D89" s="93" t="s">
        <v>23</v>
      </c>
      <c r="E89" s="128">
        <v>4</v>
      </c>
      <c r="F89" s="161" t="s">
        <v>69</v>
      </c>
      <c r="G89" s="75"/>
      <c r="H89" s="129"/>
      <c r="I89" s="129"/>
      <c r="J89" s="129">
        <v>524</v>
      </c>
      <c r="K89" s="129">
        <f t="shared" si="13"/>
        <v>524</v>
      </c>
      <c r="L89" s="129"/>
      <c r="M89" s="129"/>
      <c r="N89" s="129"/>
      <c r="O89" s="129"/>
      <c r="P89" s="38"/>
      <c r="Q89" s="38"/>
      <c r="R89" s="38">
        <f t="shared" si="14"/>
        <v>524</v>
      </c>
      <c r="S89" s="38">
        <f t="shared" si="15"/>
        <v>524</v>
      </c>
      <c r="T89" s="116">
        <f t="shared" si="7"/>
        <v>1.064375E-2</v>
      </c>
      <c r="U89" s="116">
        <f t="shared" si="10"/>
        <v>6.2880000000000002E-3</v>
      </c>
      <c r="V89" s="138" t="s">
        <v>59</v>
      </c>
      <c r="W89" s="128"/>
      <c r="X89" s="139"/>
      <c r="Y89" s="139"/>
      <c r="Z89" s="128">
        <v>65</v>
      </c>
      <c r="AA89" s="128">
        <v>3200</v>
      </c>
      <c r="AB89" s="135">
        <v>1.2E-2</v>
      </c>
      <c r="AC89" s="140"/>
    </row>
    <row r="90" spans="1:29" ht="15" customHeight="1">
      <c r="A90" s="128">
        <v>8</v>
      </c>
      <c r="B90" s="128" t="s">
        <v>75</v>
      </c>
      <c r="C90" s="140" t="s">
        <v>76</v>
      </c>
      <c r="D90" s="93" t="s">
        <v>23</v>
      </c>
      <c r="E90" s="161" t="s">
        <v>78</v>
      </c>
      <c r="F90" s="161" t="s">
        <v>69</v>
      </c>
      <c r="G90" s="75"/>
      <c r="H90" s="129"/>
      <c r="I90" s="129"/>
      <c r="J90" s="129">
        <v>2</v>
      </c>
      <c r="K90" s="129">
        <f t="shared" si="13"/>
        <v>2</v>
      </c>
      <c r="L90" s="129"/>
      <c r="M90" s="129"/>
      <c r="N90" s="129"/>
      <c r="O90" s="129"/>
      <c r="P90" s="38"/>
      <c r="Q90" s="38"/>
      <c r="R90" s="38">
        <f t="shared" si="14"/>
        <v>2</v>
      </c>
      <c r="S90" s="38">
        <f t="shared" si="15"/>
        <v>2</v>
      </c>
      <c r="T90" s="338">
        <f t="shared" si="7"/>
        <v>4.0624999999999998E-5</v>
      </c>
      <c r="U90" s="338">
        <f t="shared" si="10"/>
        <v>2.4000000000000001E-5</v>
      </c>
      <c r="V90" s="138" t="s">
        <v>59</v>
      </c>
      <c r="W90" s="128"/>
      <c r="X90" s="139"/>
      <c r="Y90" s="139"/>
      <c r="Z90" s="128">
        <v>65</v>
      </c>
      <c r="AA90" s="128">
        <v>3200</v>
      </c>
      <c r="AB90" s="135">
        <v>1.2E-2</v>
      </c>
      <c r="AC90" s="140"/>
    </row>
    <row r="91" spans="1:29" ht="15" customHeight="1">
      <c r="A91" s="128">
        <v>9</v>
      </c>
      <c r="B91" s="128" t="s">
        <v>75</v>
      </c>
      <c r="C91" s="140" t="s">
        <v>76</v>
      </c>
      <c r="D91" s="93" t="s">
        <v>23</v>
      </c>
      <c r="E91" s="128" t="s">
        <v>79</v>
      </c>
      <c r="F91" s="161" t="s">
        <v>82</v>
      </c>
      <c r="G91" s="75"/>
      <c r="H91" s="129"/>
      <c r="I91" s="129"/>
      <c r="J91" s="129">
        <v>51</v>
      </c>
      <c r="K91" s="129">
        <f t="shared" si="13"/>
        <v>51</v>
      </c>
      <c r="L91" s="129"/>
      <c r="M91" s="129"/>
      <c r="N91" s="129"/>
      <c r="O91" s="129"/>
      <c r="P91" s="38"/>
      <c r="Q91" s="38"/>
      <c r="R91" s="38">
        <f t="shared" si="14"/>
        <v>51</v>
      </c>
      <c r="S91" s="38">
        <f t="shared" si="15"/>
        <v>51</v>
      </c>
      <c r="T91" s="116">
        <f t="shared" si="7"/>
        <v>1.0359375E-3</v>
      </c>
      <c r="U91" s="116">
        <f t="shared" si="10"/>
        <v>6.1200000000000002E-4</v>
      </c>
      <c r="V91" s="138" t="s">
        <v>59</v>
      </c>
      <c r="W91" s="128"/>
      <c r="X91" s="139"/>
      <c r="Y91" s="139"/>
      <c r="Z91" s="128">
        <v>65</v>
      </c>
      <c r="AA91" s="128">
        <v>3200</v>
      </c>
      <c r="AB91" s="135">
        <v>1.2E-2</v>
      </c>
      <c r="AC91" s="140"/>
    </row>
    <row r="92" spans="1:29" ht="15" customHeight="1">
      <c r="A92" s="128">
        <v>10</v>
      </c>
      <c r="B92" s="128" t="s">
        <v>75</v>
      </c>
      <c r="C92" s="140" t="s">
        <v>76</v>
      </c>
      <c r="D92" s="93" t="s">
        <v>23</v>
      </c>
      <c r="E92" s="128">
        <v>1</v>
      </c>
      <c r="F92" s="161" t="s">
        <v>83</v>
      </c>
      <c r="G92" s="75"/>
      <c r="H92" s="129"/>
      <c r="I92" s="129"/>
      <c r="J92" s="129">
        <v>2</v>
      </c>
      <c r="K92" s="129">
        <f t="shared" si="13"/>
        <v>2</v>
      </c>
      <c r="L92" s="129"/>
      <c r="M92" s="129"/>
      <c r="N92" s="129"/>
      <c r="O92" s="129"/>
      <c r="P92" s="38"/>
      <c r="Q92" s="38"/>
      <c r="R92" s="38">
        <f t="shared" si="14"/>
        <v>2</v>
      </c>
      <c r="S92" s="38">
        <f t="shared" si="15"/>
        <v>2</v>
      </c>
      <c r="T92" s="338">
        <f t="shared" si="7"/>
        <v>4.0624999999999998E-5</v>
      </c>
      <c r="U92" s="338">
        <f t="shared" si="10"/>
        <v>2.4000000000000001E-5</v>
      </c>
      <c r="V92" s="138" t="s">
        <v>59</v>
      </c>
      <c r="W92" s="128"/>
      <c r="X92" s="139"/>
      <c r="Y92" s="139"/>
      <c r="Z92" s="128">
        <v>65</v>
      </c>
      <c r="AA92" s="128">
        <v>3200</v>
      </c>
      <c r="AB92" s="135">
        <v>1.2E-2</v>
      </c>
      <c r="AC92" s="140"/>
    </row>
    <row r="93" spans="1:29" ht="15" customHeight="1">
      <c r="A93" s="128">
        <v>11</v>
      </c>
      <c r="B93" s="128" t="s">
        <v>75</v>
      </c>
      <c r="C93" s="140" t="s">
        <v>76</v>
      </c>
      <c r="D93" s="93" t="s">
        <v>23</v>
      </c>
      <c r="E93" s="128">
        <v>1</v>
      </c>
      <c r="F93" s="161" t="s">
        <v>84</v>
      </c>
      <c r="G93" s="75"/>
      <c r="H93" s="129"/>
      <c r="I93" s="129"/>
      <c r="J93" s="129">
        <v>20</v>
      </c>
      <c r="K93" s="129">
        <f t="shared" si="13"/>
        <v>20</v>
      </c>
      <c r="L93" s="129"/>
      <c r="M93" s="129"/>
      <c r="N93" s="129"/>
      <c r="O93" s="129"/>
      <c r="P93" s="38"/>
      <c r="Q93" s="38"/>
      <c r="R93" s="38">
        <f t="shared" si="14"/>
        <v>20</v>
      </c>
      <c r="S93" s="38">
        <f t="shared" si="15"/>
        <v>20</v>
      </c>
      <c r="T93" s="339">
        <f t="shared" si="7"/>
        <v>4.0625000000000004E-4</v>
      </c>
      <c r="U93" s="339">
        <f t="shared" si="10"/>
        <v>2.3999999999999998E-4</v>
      </c>
      <c r="V93" s="138" t="s">
        <v>59</v>
      </c>
      <c r="W93" s="128"/>
      <c r="X93" s="139"/>
      <c r="Y93" s="139"/>
      <c r="Z93" s="128">
        <v>65</v>
      </c>
      <c r="AA93" s="128">
        <v>3200</v>
      </c>
      <c r="AB93" s="135">
        <v>1.2E-2</v>
      </c>
      <c r="AC93" s="140"/>
    </row>
    <row r="94" spans="1:29" ht="15" customHeight="1">
      <c r="A94" s="128">
        <v>12</v>
      </c>
      <c r="B94" s="128" t="s">
        <v>75</v>
      </c>
      <c r="C94" s="140" t="s">
        <v>76</v>
      </c>
      <c r="D94" s="93" t="s">
        <v>23</v>
      </c>
      <c r="E94" s="161" t="s">
        <v>68</v>
      </c>
      <c r="F94" s="161" t="s">
        <v>85</v>
      </c>
      <c r="G94" s="75"/>
      <c r="H94" s="129"/>
      <c r="I94" s="129"/>
      <c r="J94" s="129">
        <v>4</v>
      </c>
      <c r="K94" s="129">
        <f t="shared" si="13"/>
        <v>4</v>
      </c>
      <c r="L94" s="129"/>
      <c r="M94" s="129"/>
      <c r="N94" s="129"/>
      <c r="O94" s="129"/>
      <c r="P94" s="38"/>
      <c r="Q94" s="38"/>
      <c r="R94" s="38">
        <f t="shared" si="14"/>
        <v>4</v>
      </c>
      <c r="S94" s="38">
        <f t="shared" si="15"/>
        <v>4</v>
      </c>
      <c r="T94" s="339">
        <f t="shared" si="7"/>
        <v>8.1249999999999996E-5</v>
      </c>
      <c r="U94" s="339">
        <f t="shared" si="10"/>
        <v>4.8000000000000001E-5</v>
      </c>
      <c r="V94" s="138" t="s">
        <v>59</v>
      </c>
      <c r="W94" s="128"/>
      <c r="X94" s="139"/>
      <c r="Y94" s="139"/>
      <c r="Z94" s="128">
        <v>65</v>
      </c>
      <c r="AA94" s="128">
        <v>3200</v>
      </c>
      <c r="AB94" s="135">
        <v>1.2E-2</v>
      </c>
      <c r="AC94" s="140"/>
    </row>
    <row r="95" spans="1:29" s="84" customFormat="1" ht="15" customHeight="1">
      <c r="A95" s="75"/>
      <c r="B95" s="136"/>
      <c r="C95" s="82" t="s">
        <v>24</v>
      </c>
      <c r="D95" s="36" t="s">
        <v>23</v>
      </c>
      <c r="E95" s="75"/>
      <c r="F95" s="75"/>
      <c r="G95" s="75"/>
      <c r="H95" s="87"/>
      <c r="I95" s="87"/>
      <c r="J95" s="87">
        <f>SUM(J83:J94)</f>
        <v>1768</v>
      </c>
      <c r="K95" s="87">
        <f t="shared" si="13"/>
        <v>1768</v>
      </c>
      <c r="L95" s="87"/>
      <c r="M95" s="87"/>
      <c r="N95" s="87"/>
      <c r="O95" s="87"/>
      <c r="P95" s="46"/>
      <c r="Q95" s="46"/>
      <c r="R95" s="46">
        <f t="shared" si="14"/>
        <v>1768</v>
      </c>
      <c r="S95" s="46">
        <f t="shared" si="15"/>
        <v>1768</v>
      </c>
      <c r="T95" s="115">
        <f t="shared" si="7"/>
        <v>3.59125E-2</v>
      </c>
      <c r="U95" s="115">
        <f>K95*AB95/1000</f>
        <v>2.1216000000000002E-2</v>
      </c>
      <c r="V95" s="141"/>
      <c r="W95" s="75"/>
      <c r="X95" s="82"/>
      <c r="Y95" s="82"/>
      <c r="Z95" s="75">
        <v>65</v>
      </c>
      <c r="AA95" s="75">
        <v>3200</v>
      </c>
      <c r="AB95" s="83">
        <v>1.2E-2</v>
      </c>
      <c r="AC95" s="136"/>
    </row>
    <row r="96" spans="1:29" ht="15" customHeight="1">
      <c r="A96" s="128">
        <v>1</v>
      </c>
      <c r="B96" s="128" t="s">
        <v>86</v>
      </c>
      <c r="C96" s="140" t="s">
        <v>87</v>
      </c>
      <c r="D96" s="93" t="s">
        <v>23</v>
      </c>
      <c r="E96" s="128">
        <v>71</v>
      </c>
      <c r="F96" s="99">
        <v>92</v>
      </c>
      <c r="G96" s="75"/>
      <c r="H96" s="129"/>
      <c r="I96" s="129"/>
      <c r="J96" s="129">
        <v>144</v>
      </c>
      <c r="K96" s="129">
        <f t="shared" si="13"/>
        <v>144</v>
      </c>
      <c r="L96" s="129"/>
      <c r="M96" s="129"/>
      <c r="N96" s="129"/>
      <c r="O96" s="129"/>
      <c r="P96" s="38"/>
      <c r="Q96" s="38"/>
      <c r="R96" s="38">
        <f t="shared" si="14"/>
        <v>144</v>
      </c>
      <c r="S96" s="38">
        <f t="shared" si="15"/>
        <v>144</v>
      </c>
      <c r="T96" s="116">
        <f t="shared" si="7"/>
        <v>6.6600000000000001E-3</v>
      </c>
      <c r="U96" s="116">
        <f>K96*AB96/1000</f>
        <v>1.4399999999999999E-3</v>
      </c>
      <c r="V96" s="138" t="s">
        <v>59</v>
      </c>
      <c r="W96" s="128"/>
      <c r="X96" s="139"/>
      <c r="Y96" s="139"/>
      <c r="Z96" s="128">
        <v>18.5</v>
      </c>
      <c r="AA96" s="128">
        <v>400</v>
      </c>
      <c r="AB96" s="135">
        <v>0.01</v>
      </c>
      <c r="AC96" s="140"/>
    </row>
    <row r="97" spans="1:29" ht="15" customHeight="1">
      <c r="A97" s="128">
        <v>2</v>
      </c>
      <c r="B97" s="128" t="s">
        <v>86</v>
      </c>
      <c r="C97" s="140" t="s">
        <v>87</v>
      </c>
      <c r="D97" s="93" t="s">
        <v>23</v>
      </c>
      <c r="E97" s="128">
        <v>4</v>
      </c>
      <c r="F97" s="161" t="s">
        <v>78</v>
      </c>
      <c r="G97" s="75"/>
      <c r="H97" s="129"/>
      <c r="I97" s="129"/>
      <c r="J97" s="129">
        <v>80</v>
      </c>
      <c r="K97" s="129">
        <f t="shared" si="13"/>
        <v>80</v>
      </c>
      <c r="L97" s="129"/>
      <c r="M97" s="129"/>
      <c r="N97" s="129"/>
      <c r="O97" s="129"/>
      <c r="P97" s="38"/>
      <c r="Q97" s="38"/>
      <c r="R97" s="38">
        <f t="shared" si="14"/>
        <v>80</v>
      </c>
      <c r="S97" s="38">
        <f t="shared" si="15"/>
        <v>80</v>
      </c>
      <c r="T97" s="116">
        <f t="shared" si="7"/>
        <v>3.7000000000000002E-3</v>
      </c>
      <c r="U97" s="116">
        <f>K97*AB97/1000</f>
        <v>8.0000000000000004E-4</v>
      </c>
      <c r="V97" s="138" t="s">
        <v>59</v>
      </c>
      <c r="W97" s="128"/>
      <c r="X97" s="139"/>
      <c r="Y97" s="139"/>
      <c r="Z97" s="128">
        <v>18.5</v>
      </c>
      <c r="AA97" s="128">
        <v>400</v>
      </c>
      <c r="AB97" s="135">
        <v>0.01</v>
      </c>
      <c r="AC97" s="140"/>
    </row>
    <row r="98" spans="1:29" s="84" customFormat="1" ht="15" customHeight="1">
      <c r="A98" s="75"/>
      <c r="B98" s="136"/>
      <c r="C98" s="82" t="s">
        <v>24</v>
      </c>
      <c r="D98" s="36" t="s">
        <v>23</v>
      </c>
      <c r="E98" s="75"/>
      <c r="F98" s="75"/>
      <c r="G98" s="75"/>
      <c r="H98" s="87"/>
      <c r="I98" s="87"/>
      <c r="J98" s="87">
        <f>SUM(J96:J97)</f>
        <v>224</v>
      </c>
      <c r="K98" s="87">
        <f t="shared" si="13"/>
        <v>224</v>
      </c>
      <c r="L98" s="87"/>
      <c r="M98" s="87"/>
      <c r="N98" s="87"/>
      <c r="O98" s="87"/>
      <c r="P98" s="46"/>
      <c r="Q98" s="46"/>
      <c r="R98" s="46">
        <f t="shared" si="14"/>
        <v>224</v>
      </c>
      <c r="S98" s="46">
        <f t="shared" si="15"/>
        <v>224</v>
      </c>
      <c r="T98" s="115">
        <f t="shared" si="7"/>
        <v>1.0360000000000001E-2</v>
      </c>
      <c r="U98" s="115">
        <f>K98*AB98/1000</f>
        <v>2.2400000000000002E-3</v>
      </c>
      <c r="V98" s="141"/>
      <c r="W98" s="75"/>
      <c r="X98" s="82"/>
      <c r="Y98" s="82"/>
      <c r="Z98" s="75">
        <v>18.5</v>
      </c>
      <c r="AA98" s="75">
        <v>400</v>
      </c>
      <c r="AB98" s="83">
        <v>0.01</v>
      </c>
      <c r="AC98" s="136"/>
    </row>
    <row r="99" spans="1:29" ht="15" customHeight="1">
      <c r="A99" s="128">
        <v>1</v>
      </c>
      <c r="B99" s="128" t="s">
        <v>88</v>
      </c>
      <c r="C99" s="140" t="s">
        <v>89</v>
      </c>
      <c r="D99" s="93" t="s">
        <v>23</v>
      </c>
      <c r="E99" s="161" t="s">
        <v>90</v>
      </c>
      <c r="F99" s="128">
        <v>90</v>
      </c>
      <c r="G99" s="75"/>
      <c r="H99" s="129"/>
      <c r="I99" s="129"/>
      <c r="J99" s="129">
        <v>7</v>
      </c>
      <c r="K99" s="129">
        <f t="shared" si="13"/>
        <v>7</v>
      </c>
      <c r="L99" s="129"/>
      <c r="M99" s="129"/>
      <c r="N99" s="129"/>
      <c r="O99" s="129"/>
      <c r="P99" s="38"/>
      <c r="Q99" s="38"/>
      <c r="R99" s="38">
        <f t="shared" si="14"/>
        <v>7</v>
      </c>
      <c r="S99" s="38">
        <f t="shared" si="15"/>
        <v>7</v>
      </c>
      <c r="T99" s="116">
        <f t="shared" si="7"/>
        <v>1.75E-3</v>
      </c>
      <c r="U99" s="116">
        <f t="shared" ref="U99:U162" si="17">K99*AB99/1000</f>
        <v>8.3999999999999993E-4</v>
      </c>
      <c r="V99" s="138" t="s">
        <v>65</v>
      </c>
      <c r="W99" s="128"/>
      <c r="X99" s="139"/>
      <c r="Y99" s="139"/>
      <c r="Z99" s="128">
        <v>36</v>
      </c>
      <c r="AA99" s="128">
        <v>144</v>
      </c>
      <c r="AB99" s="135">
        <v>0.12</v>
      </c>
      <c r="AC99" s="140"/>
    </row>
    <row r="100" spans="1:29" ht="15" customHeight="1">
      <c r="A100" s="128">
        <v>2</v>
      </c>
      <c r="B100" s="128" t="s">
        <v>88</v>
      </c>
      <c r="C100" s="140" t="s">
        <v>89</v>
      </c>
      <c r="D100" s="93" t="s">
        <v>23</v>
      </c>
      <c r="E100" s="161" t="s">
        <v>43</v>
      </c>
      <c r="F100" s="128">
        <v>90</v>
      </c>
      <c r="G100" s="75"/>
      <c r="H100" s="129"/>
      <c r="I100" s="129"/>
      <c r="J100" s="129">
        <v>44</v>
      </c>
      <c r="K100" s="129">
        <f t="shared" si="13"/>
        <v>44</v>
      </c>
      <c r="L100" s="129"/>
      <c r="M100" s="129"/>
      <c r="N100" s="129"/>
      <c r="O100" s="129"/>
      <c r="P100" s="38"/>
      <c r="Q100" s="38"/>
      <c r="R100" s="38">
        <f t="shared" si="14"/>
        <v>44</v>
      </c>
      <c r="S100" s="38">
        <f t="shared" si="15"/>
        <v>44</v>
      </c>
      <c r="T100" s="116">
        <f t="shared" si="7"/>
        <v>1.1000000000000001E-2</v>
      </c>
      <c r="U100" s="116">
        <f t="shared" si="17"/>
        <v>5.2799999999999991E-3</v>
      </c>
      <c r="V100" s="138" t="s">
        <v>65</v>
      </c>
      <c r="W100" s="128"/>
      <c r="X100" s="139"/>
      <c r="Y100" s="139"/>
      <c r="Z100" s="128">
        <v>36</v>
      </c>
      <c r="AA100" s="128">
        <v>144</v>
      </c>
      <c r="AB100" s="135">
        <v>0.12</v>
      </c>
      <c r="AC100" s="140"/>
    </row>
    <row r="101" spans="1:29" ht="15" customHeight="1">
      <c r="A101" s="128">
        <v>3</v>
      </c>
      <c r="B101" s="128" t="s">
        <v>88</v>
      </c>
      <c r="C101" s="140" t="s">
        <v>89</v>
      </c>
      <c r="D101" s="93" t="s">
        <v>23</v>
      </c>
      <c r="E101" s="161" t="s">
        <v>91</v>
      </c>
      <c r="F101" s="128">
        <v>93</v>
      </c>
      <c r="G101" s="75"/>
      <c r="H101" s="129"/>
      <c r="I101" s="129"/>
      <c r="J101" s="129">
        <v>27</v>
      </c>
      <c r="K101" s="129">
        <f t="shared" si="13"/>
        <v>27</v>
      </c>
      <c r="L101" s="129"/>
      <c r="M101" s="129"/>
      <c r="N101" s="129"/>
      <c r="O101" s="129"/>
      <c r="P101" s="38"/>
      <c r="Q101" s="38"/>
      <c r="R101" s="38">
        <f t="shared" si="14"/>
        <v>27</v>
      </c>
      <c r="S101" s="38">
        <f t="shared" si="15"/>
        <v>27</v>
      </c>
      <c r="T101" s="116">
        <f t="shared" si="7"/>
        <v>6.7499999999999999E-3</v>
      </c>
      <c r="U101" s="116">
        <f t="shared" si="17"/>
        <v>3.2399999999999998E-3</v>
      </c>
      <c r="V101" s="138" t="s">
        <v>65</v>
      </c>
      <c r="W101" s="128"/>
      <c r="X101" s="139"/>
      <c r="Y101" s="139"/>
      <c r="Z101" s="128">
        <v>36</v>
      </c>
      <c r="AA101" s="128">
        <v>144</v>
      </c>
      <c r="AB101" s="135">
        <v>0.12</v>
      </c>
      <c r="AC101" s="140"/>
    </row>
    <row r="102" spans="1:29" ht="15" customHeight="1">
      <c r="A102" s="128">
        <v>4</v>
      </c>
      <c r="B102" s="128" t="s">
        <v>88</v>
      </c>
      <c r="C102" s="140" t="s">
        <v>89</v>
      </c>
      <c r="D102" s="93" t="s">
        <v>23</v>
      </c>
      <c r="E102" s="161" t="s">
        <v>92</v>
      </c>
      <c r="F102" s="99">
        <v>93</v>
      </c>
      <c r="G102" s="75"/>
      <c r="H102" s="129"/>
      <c r="I102" s="129"/>
      <c r="J102" s="129">
        <v>23</v>
      </c>
      <c r="K102" s="129">
        <f t="shared" si="13"/>
        <v>23</v>
      </c>
      <c r="L102" s="129"/>
      <c r="M102" s="129"/>
      <c r="N102" s="129"/>
      <c r="O102" s="129"/>
      <c r="P102" s="38"/>
      <c r="Q102" s="38"/>
      <c r="R102" s="38">
        <f t="shared" si="14"/>
        <v>23</v>
      </c>
      <c r="S102" s="38">
        <f t="shared" si="15"/>
        <v>23</v>
      </c>
      <c r="T102" s="116">
        <f t="shared" si="7"/>
        <v>5.7499999999999999E-3</v>
      </c>
      <c r="U102" s="116">
        <f t="shared" si="17"/>
        <v>2.7599999999999999E-3</v>
      </c>
      <c r="V102" s="138" t="s">
        <v>65</v>
      </c>
      <c r="W102" s="128"/>
      <c r="X102" s="139"/>
      <c r="Y102" s="139"/>
      <c r="Z102" s="128">
        <v>36</v>
      </c>
      <c r="AA102" s="128">
        <v>144</v>
      </c>
      <c r="AB102" s="135">
        <v>0.12</v>
      </c>
      <c r="AC102" s="140"/>
    </row>
    <row r="103" spans="1:29" ht="15" customHeight="1">
      <c r="A103" s="128">
        <v>5</v>
      </c>
      <c r="B103" s="128" t="s">
        <v>88</v>
      </c>
      <c r="C103" s="140" t="s">
        <v>89</v>
      </c>
      <c r="D103" s="93" t="s">
        <v>23</v>
      </c>
      <c r="E103" s="161" t="s">
        <v>41</v>
      </c>
      <c r="F103" s="99">
        <v>93</v>
      </c>
      <c r="G103" s="75"/>
      <c r="H103" s="129"/>
      <c r="I103" s="129"/>
      <c r="J103" s="129">
        <v>72</v>
      </c>
      <c r="K103" s="129">
        <f t="shared" si="13"/>
        <v>72</v>
      </c>
      <c r="L103" s="129"/>
      <c r="M103" s="129"/>
      <c r="N103" s="129"/>
      <c r="O103" s="129"/>
      <c r="P103" s="38"/>
      <c r="Q103" s="38"/>
      <c r="R103" s="38">
        <f t="shared" si="14"/>
        <v>72</v>
      </c>
      <c r="S103" s="38">
        <f t="shared" si="15"/>
        <v>72</v>
      </c>
      <c r="T103" s="116">
        <f t="shared" ref="T103:T166" si="18">(J103*Z103/1000)/AA103</f>
        <v>1.8000000000000002E-2</v>
      </c>
      <c r="U103" s="116">
        <f t="shared" si="17"/>
        <v>8.6400000000000001E-3</v>
      </c>
      <c r="V103" s="138" t="s">
        <v>65</v>
      </c>
      <c r="W103" s="128"/>
      <c r="X103" s="139"/>
      <c r="Y103" s="139"/>
      <c r="Z103" s="128">
        <v>36</v>
      </c>
      <c r="AA103" s="128">
        <v>144</v>
      </c>
      <c r="AB103" s="135">
        <v>0.12</v>
      </c>
      <c r="AC103" s="140"/>
    </row>
    <row r="104" spans="1:29" ht="15" customHeight="1">
      <c r="A104" s="128">
        <v>6</v>
      </c>
      <c r="B104" s="128" t="s">
        <v>88</v>
      </c>
      <c r="C104" s="140" t="s">
        <v>89</v>
      </c>
      <c r="D104" s="93" t="s">
        <v>23</v>
      </c>
      <c r="E104" s="161" t="s">
        <v>93</v>
      </c>
      <c r="F104" s="99">
        <v>99</v>
      </c>
      <c r="G104" s="75"/>
      <c r="H104" s="129"/>
      <c r="I104" s="129"/>
      <c r="J104" s="129">
        <v>110</v>
      </c>
      <c r="K104" s="129">
        <f t="shared" si="13"/>
        <v>110</v>
      </c>
      <c r="L104" s="129"/>
      <c r="M104" s="129"/>
      <c r="N104" s="129"/>
      <c r="O104" s="129"/>
      <c r="P104" s="38"/>
      <c r="Q104" s="38"/>
      <c r="R104" s="38">
        <f t="shared" si="14"/>
        <v>110</v>
      </c>
      <c r="S104" s="38">
        <f t="shared" si="15"/>
        <v>110</v>
      </c>
      <c r="T104" s="116">
        <f t="shared" si="18"/>
        <v>2.75E-2</v>
      </c>
      <c r="U104" s="116">
        <f t="shared" si="17"/>
        <v>1.32E-2</v>
      </c>
      <c r="V104" s="138" t="s">
        <v>65</v>
      </c>
      <c r="W104" s="128"/>
      <c r="X104" s="139"/>
      <c r="Y104" s="139"/>
      <c r="Z104" s="128">
        <v>36</v>
      </c>
      <c r="AA104" s="128">
        <v>144</v>
      </c>
      <c r="AB104" s="135">
        <v>0.12</v>
      </c>
      <c r="AC104" s="140"/>
    </row>
    <row r="105" spans="1:29" ht="15" customHeight="1">
      <c r="A105" s="128">
        <v>7</v>
      </c>
      <c r="B105" s="128" t="s">
        <v>88</v>
      </c>
      <c r="C105" s="140" t="s">
        <v>89</v>
      </c>
      <c r="D105" s="93" t="s">
        <v>23</v>
      </c>
      <c r="E105" s="161" t="s">
        <v>91</v>
      </c>
      <c r="F105" s="161" t="s">
        <v>94</v>
      </c>
      <c r="G105" s="75"/>
      <c r="H105" s="129"/>
      <c r="I105" s="129"/>
      <c r="J105" s="129">
        <v>13</v>
      </c>
      <c r="K105" s="129">
        <f t="shared" si="13"/>
        <v>13</v>
      </c>
      <c r="L105" s="129"/>
      <c r="M105" s="129"/>
      <c r="N105" s="129"/>
      <c r="O105" s="129"/>
      <c r="P105" s="38"/>
      <c r="Q105" s="38"/>
      <c r="R105" s="38">
        <f t="shared" si="14"/>
        <v>13</v>
      </c>
      <c r="S105" s="38">
        <f t="shared" si="15"/>
        <v>13</v>
      </c>
      <c r="T105" s="116">
        <f t="shared" si="18"/>
        <v>3.2500000000000003E-3</v>
      </c>
      <c r="U105" s="116">
        <f t="shared" si="17"/>
        <v>1.56E-3</v>
      </c>
      <c r="V105" s="138" t="s">
        <v>65</v>
      </c>
      <c r="W105" s="128"/>
      <c r="X105" s="139"/>
      <c r="Y105" s="139"/>
      <c r="Z105" s="128">
        <v>36</v>
      </c>
      <c r="AA105" s="128">
        <v>144</v>
      </c>
      <c r="AB105" s="135">
        <v>0.12</v>
      </c>
      <c r="AC105" s="140"/>
    </row>
    <row r="106" spans="1:29" ht="15" customHeight="1">
      <c r="A106" s="128">
        <v>8</v>
      </c>
      <c r="B106" s="128" t="s">
        <v>88</v>
      </c>
      <c r="C106" s="140" t="s">
        <v>89</v>
      </c>
      <c r="D106" s="93" t="s">
        <v>23</v>
      </c>
      <c r="E106" s="161" t="s">
        <v>40</v>
      </c>
      <c r="F106" s="161" t="s">
        <v>95</v>
      </c>
      <c r="G106" s="75"/>
      <c r="H106" s="129"/>
      <c r="I106" s="129"/>
      <c r="J106" s="129">
        <v>15</v>
      </c>
      <c r="K106" s="129">
        <f t="shared" si="13"/>
        <v>15</v>
      </c>
      <c r="L106" s="129"/>
      <c r="M106" s="129"/>
      <c r="N106" s="129"/>
      <c r="O106" s="129"/>
      <c r="P106" s="38"/>
      <c r="Q106" s="38"/>
      <c r="R106" s="38">
        <f t="shared" si="14"/>
        <v>15</v>
      </c>
      <c r="S106" s="38">
        <f t="shared" si="15"/>
        <v>15</v>
      </c>
      <c r="T106" s="116">
        <f t="shared" si="18"/>
        <v>3.7500000000000003E-3</v>
      </c>
      <c r="U106" s="116">
        <f t="shared" si="17"/>
        <v>1.7999999999999997E-3</v>
      </c>
      <c r="V106" s="138" t="s">
        <v>65</v>
      </c>
      <c r="W106" s="128"/>
      <c r="X106" s="139"/>
      <c r="Y106" s="139"/>
      <c r="Z106" s="128">
        <v>36</v>
      </c>
      <c r="AA106" s="128">
        <v>144</v>
      </c>
      <c r="AB106" s="135">
        <v>0.12</v>
      </c>
      <c r="AC106" s="140"/>
    </row>
    <row r="107" spans="1:29" ht="15" customHeight="1">
      <c r="A107" s="128">
        <v>9</v>
      </c>
      <c r="B107" s="128" t="s">
        <v>88</v>
      </c>
      <c r="C107" s="140" t="s">
        <v>89</v>
      </c>
      <c r="D107" s="93" t="s">
        <v>23</v>
      </c>
      <c r="E107" s="161" t="s">
        <v>43</v>
      </c>
      <c r="F107" s="161" t="s">
        <v>83</v>
      </c>
      <c r="G107" s="75"/>
      <c r="H107" s="129"/>
      <c r="I107" s="129"/>
      <c r="J107" s="129">
        <v>4</v>
      </c>
      <c r="K107" s="129">
        <f t="shared" si="13"/>
        <v>4</v>
      </c>
      <c r="L107" s="129"/>
      <c r="M107" s="129"/>
      <c r="N107" s="129"/>
      <c r="O107" s="129"/>
      <c r="P107" s="38"/>
      <c r="Q107" s="38"/>
      <c r="R107" s="38">
        <f t="shared" si="14"/>
        <v>4</v>
      </c>
      <c r="S107" s="38">
        <f t="shared" si="15"/>
        <v>4</v>
      </c>
      <c r="T107" s="116">
        <f t="shared" si="18"/>
        <v>1E-3</v>
      </c>
      <c r="U107" s="339">
        <f t="shared" si="17"/>
        <v>4.7999999999999996E-4</v>
      </c>
      <c r="V107" s="138" t="s">
        <v>65</v>
      </c>
      <c r="W107" s="128"/>
      <c r="X107" s="139"/>
      <c r="Y107" s="139"/>
      <c r="Z107" s="128">
        <v>36</v>
      </c>
      <c r="AA107" s="128">
        <v>144</v>
      </c>
      <c r="AB107" s="135">
        <v>0.12</v>
      </c>
      <c r="AC107" s="140"/>
    </row>
    <row r="108" spans="1:29" s="84" customFormat="1" ht="15" customHeight="1">
      <c r="A108" s="75"/>
      <c r="B108" s="136"/>
      <c r="C108" s="82" t="s">
        <v>24</v>
      </c>
      <c r="D108" s="36" t="s">
        <v>23</v>
      </c>
      <c r="E108" s="75"/>
      <c r="F108" s="75"/>
      <c r="G108" s="75"/>
      <c r="H108" s="87"/>
      <c r="I108" s="87"/>
      <c r="J108" s="87">
        <f>SUM(J99:J107)</f>
        <v>315</v>
      </c>
      <c r="K108" s="87">
        <f t="shared" si="13"/>
        <v>315</v>
      </c>
      <c r="L108" s="87"/>
      <c r="M108" s="87"/>
      <c r="N108" s="87"/>
      <c r="O108" s="87"/>
      <c r="P108" s="46"/>
      <c r="Q108" s="46"/>
      <c r="R108" s="46">
        <f t="shared" si="14"/>
        <v>315</v>
      </c>
      <c r="S108" s="46">
        <f t="shared" si="15"/>
        <v>315</v>
      </c>
      <c r="T108" s="115">
        <f t="shared" si="18"/>
        <v>7.8750000000000001E-2</v>
      </c>
      <c r="U108" s="115">
        <f t="shared" si="17"/>
        <v>3.78E-2</v>
      </c>
      <c r="V108" s="141"/>
      <c r="W108" s="75"/>
      <c r="X108" s="82"/>
      <c r="Y108" s="82"/>
      <c r="Z108" s="75">
        <v>36</v>
      </c>
      <c r="AA108" s="75">
        <v>144</v>
      </c>
      <c r="AB108" s="83">
        <v>0.12</v>
      </c>
      <c r="AC108" s="136"/>
    </row>
    <row r="109" spans="1:29" ht="15" customHeight="1">
      <c r="A109" s="128">
        <v>1</v>
      </c>
      <c r="B109" s="136"/>
      <c r="C109" s="140" t="s">
        <v>96</v>
      </c>
      <c r="D109" s="93" t="s">
        <v>23</v>
      </c>
      <c r="E109" s="161" t="s">
        <v>92</v>
      </c>
      <c r="F109" s="161" t="s">
        <v>97</v>
      </c>
      <c r="G109" s="75"/>
      <c r="H109" s="129"/>
      <c r="I109" s="129"/>
      <c r="J109" s="129">
        <v>9</v>
      </c>
      <c r="K109" s="129">
        <f t="shared" si="13"/>
        <v>9</v>
      </c>
      <c r="L109" s="129"/>
      <c r="M109" s="129"/>
      <c r="N109" s="129"/>
      <c r="O109" s="129"/>
      <c r="P109" s="38"/>
      <c r="Q109" s="38"/>
      <c r="R109" s="38">
        <f t="shared" si="14"/>
        <v>9</v>
      </c>
      <c r="S109" s="38">
        <f t="shared" si="15"/>
        <v>9</v>
      </c>
      <c r="T109" s="116">
        <f t="shared" si="18"/>
        <v>5.4999999999999997E-3</v>
      </c>
      <c r="U109" s="116">
        <f t="shared" si="17"/>
        <v>4.1400000000000005E-3</v>
      </c>
      <c r="V109" s="138" t="s">
        <v>65</v>
      </c>
      <c r="W109" s="128"/>
      <c r="X109" s="139"/>
      <c r="Y109" s="139"/>
      <c r="Z109" s="128">
        <v>33</v>
      </c>
      <c r="AA109" s="128">
        <v>54</v>
      </c>
      <c r="AB109" s="135">
        <v>0.46</v>
      </c>
      <c r="AC109" s="140"/>
    </row>
    <row r="110" spans="1:29" s="84" customFormat="1" ht="15" customHeight="1">
      <c r="A110" s="75"/>
      <c r="B110" s="136"/>
      <c r="C110" s="82" t="s">
        <v>24</v>
      </c>
      <c r="D110" s="36" t="s">
        <v>23</v>
      </c>
      <c r="E110" s="75"/>
      <c r="F110" s="75"/>
      <c r="G110" s="75"/>
      <c r="H110" s="87"/>
      <c r="I110" s="87"/>
      <c r="J110" s="87">
        <f>SUM(J109)</f>
        <v>9</v>
      </c>
      <c r="K110" s="87">
        <f t="shared" si="13"/>
        <v>9</v>
      </c>
      <c r="L110" s="87"/>
      <c r="M110" s="87"/>
      <c r="N110" s="87"/>
      <c r="O110" s="87"/>
      <c r="P110" s="46"/>
      <c r="Q110" s="46"/>
      <c r="R110" s="46">
        <f t="shared" si="14"/>
        <v>9</v>
      </c>
      <c r="S110" s="46">
        <f t="shared" si="15"/>
        <v>9</v>
      </c>
      <c r="T110" s="115">
        <f t="shared" si="18"/>
        <v>5.4999999999999997E-3</v>
      </c>
      <c r="U110" s="115">
        <f t="shared" si="17"/>
        <v>4.1400000000000005E-3</v>
      </c>
      <c r="V110" s="141"/>
      <c r="W110" s="75"/>
      <c r="X110" s="82"/>
      <c r="Y110" s="82"/>
      <c r="Z110" s="75">
        <v>33</v>
      </c>
      <c r="AA110" s="75">
        <v>54</v>
      </c>
      <c r="AB110" s="83">
        <v>0.46</v>
      </c>
      <c r="AC110" s="136"/>
    </row>
    <row r="111" spans="1:29" ht="15" customHeight="1">
      <c r="A111" s="128">
        <v>1</v>
      </c>
      <c r="B111" s="136"/>
      <c r="C111" s="140" t="s">
        <v>98</v>
      </c>
      <c r="D111" s="93" t="s">
        <v>23</v>
      </c>
      <c r="E111" s="161" t="s">
        <v>99</v>
      </c>
      <c r="F111" s="99">
        <v>90</v>
      </c>
      <c r="G111" s="75"/>
      <c r="H111" s="129"/>
      <c r="I111" s="129"/>
      <c r="J111" s="129">
        <v>37</v>
      </c>
      <c r="K111" s="129">
        <f t="shared" si="13"/>
        <v>37</v>
      </c>
      <c r="L111" s="129"/>
      <c r="M111" s="129"/>
      <c r="N111" s="129"/>
      <c r="O111" s="129"/>
      <c r="P111" s="38"/>
      <c r="Q111" s="38"/>
      <c r="R111" s="38">
        <f t="shared" si="14"/>
        <v>37</v>
      </c>
      <c r="S111" s="38">
        <f t="shared" si="15"/>
        <v>37</v>
      </c>
      <c r="T111" s="116">
        <f t="shared" si="18"/>
        <v>1.6444444444444442E-2</v>
      </c>
      <c r="U111" s="116">
        <f t="shared" si="17"/>
        <v>6.4749999999999999E-3</v>
      </c>
      <c r="V111" s="138" t="s">
        <v>65</v>
      </c>
      <c r="W111" s="128"/>
      <c r="X111" s="139"/>
      <c r="Y111" s="139"/>
      <c r="Z111" s="128">
        <v>32</v>
      </c>
      <c r="AA111" s="128">
        <v>72</v>
      </c>
      <c r="AB111" s="135">
        <v>0.17499999999999999</v>
      </c>
      <c r="AC111" s="140"/>
    </row>
    <row r="112" spans="1:29" ht="15" customHeight="1">
      <c r="A112" s="128">
        <v>2</v>
      </c>
      <c r="B112" s="136"/>
      <c r="C112" s="140" t="s">
        <v>98</v>
      </c>
      <c r="D112" s="93" t="s">
        <v>23</v>
      </c>
      <c r="E112" s="161" t="s">
        <v>100</v>
      </c>
      <c r="F112" s="161" t="s">
        <v>68</v>
      </c>
      <c r="G112" s="75"/>
      <c r="H112" s="129"/>
      <c r="I112" s="129"/>
      <c r="J112" s="129">
        <v>4</v>
      </c>
      <c r="K112" s="129">
        <f t="shared" si="13"/>
        <v>4</v>
      </c>
      <c r="L112" s="129"/>
      <c r="M112" s="129"/>
      <c r="N112" s="129"/>
      <c r="O112" s="129"/>
      <c r="P112" s="38"/>
      <c r="Q112" s="38"/>
      <c r="R112" s="38">
        <f t="shared" si="14"/>
        <v>4</v>
      </c>
      <c r="S112" s="38">
        <f t="shared" si="15"/>
        <v>4</v>
      </c>
      <c r="T112" s="116">
        <f t="shared" si="18"/>
        <v>1.7777777777777779E-3</v>
      </c>
      <c r="U112" s="116">
        <f t="shared" si="17"/>
        <v>6.9999999999999999E-4</v>
      </c>
      <c r="V112" s="138" t="s">
        <v>65</v>
      </c>
      <c r="W112" s="128"/>
      <c r="X112" s="139"/>
      <c r="Y112" s="139"/>
      <c r="Z112" s="128">
        <v>32</v>
      </c>
      <c r="AA112" s="128">
        <v>72</v>
      </c>
      <c r="AB112" s="135">
        <v>0.17499999999999999</v>
      </c>
      <c r="AC112" s="140"/>
    </row>
    <row r="113" spans="1:29" ht="15" customHeight="1">
      <c r="A113" s="128">
        <v>3</v>
      </c>
      <c r="B113" s="136"/>
      <c r="C113" s="140" t="s">
        <v>101</v>
      </c>
      <c r="D113" s="93" t="s">
        <v>23</v>
      </c>
      <c r="E113" s="161" t="s">
        <v>40</v>
      </c>
      <c r="F113" s="161" t="s">
        <v>80</v>
      </c>
      <c r="G113" s="75"/>
      <c r="H113" s="129"/>
      <c r="I113" s="129"/>
      <c r="J113" s="129">
        <v>3</v>
      </c>
      <c r="K113" s="129">
        <f t="shared" si="13"/>
        <v>3</v>
      </c>
      <c r="L113" s="129"/>
      <c r="M113" s="129"/>
      <c r="N113" s="129"/>
      <c r="O113" s="129"/>
      <c r="P113" s="38"/>
      <c r="Q113" s="38"/>
      <c r="R113" s="38">
        <f t="shared" si="14"/>
        <v>3</v>
      </c>
      <c r="S113" s="38">
        <f t="shared" si="15"/>
        <v>3</v>
      </c>
      <c r="T113" s="116">
        <f t="shared" si="18"/>
        <v>1.3333333333333333E-3</v>
      </c>
      <c r="U113" s="116">
        <f t="shared" si="17"/>
        <v>5.2499999999999986E-4</v>
      </c>
      <c r="V113" s="138" t="s">
        <v>65</v>
      </c>
      <c r="W113" s="128"/>
      <c r="X113" s="139"/>
      <c r="Y113" s="139"/>
      <c r="Z113" s="128">
        <v>32</v>
      </c>
      <c r="AA113" s="128">
        <v>72</v>
      </c>
      <c r="AB113" s="135">
        <v>0.17499999999999999</v>
      </c>
      <c r="AC113" s="140"/>
    </row>
    <row r="114" spans="1:29" ht="15" customHeight="1">
      <c r="A114" s="128">
        <v>4</v>
      </c>
      <c r="B114" s="136"/>
      <c r="C114" s="140" t="s">
        <v>101</v>
      </c>
      <c r="D114" s="93" t="s">
        <v>23</v>
      </c>
      <c r="E114" s="161" t="s">
        <v>102</v>
      </c>
      <c r="F114" s="161" t="s">
        <v>82</v>
      </c>
      <c r="G114" s="75"/>
      <c r="H114" s="129"/>
      <c r="I114" s="129"/>
      <c r="J114" s="129">
        <v>1</v>
      </c>
      <c r="K114" s="129">
        <f t="shared" si="13"/>
        <v>1</v>
      </c>
      <c r="L114" s="129"/>
      <c r="M114" s="129"/>
      <c r="N114" s="129"/>
      <c r="O114" s="129"/>
      <c r="P114" s="38"/>
      <c r="Q114" s="38"/>
      <c r="R114" s="38">
        <f t="shared" si="14"/>
        <v>1</v>
      </c>
      <c r="S114" s="38">
        <f t="shared" si="15"/>
        <v>1</v>
      </c>
      <c r="T114" s="339">
        <f t="shared" si="18"/>
        <v>4.4444444444444447E-4</v>
      </c>
      <c r="U114" s="339">
        <f t="shared" si="17"/>
        <v>1.75E-4</v>
      </c>
      <c r="V114" s="138" t="s">
        <v>65</v>
      </c>
      <c r="W114" s="128"/>
      <c r="X114" s="139"/>
      <c r="Y114" s="139"/>
      <c r="Z114" s="128">
        <v>32</v>
      </c>
      <c r="AA114" s="128">
        <v>72</v>
      </c>
      <c r="AB114" s="135">
        <v>0.17499999999999999</v>
      </c>
      <c r="AC114" s="140"/>
    </row>
    <row r="115" spans="1:29" s="84" customFormat="1" ht="15" customHeight="1">
      <c r="A115" s="75"/>
      <c r="B115" s="136"/>
      <c r="C115" s="82" t="s">
        <v>24</v>
      </c>
      <c r="D115" s="36" t="s">
        <v>23</v>
      </c>
      <c r="E115" s="75"/>
      <c r="F115" s="75"/>
      <c r="G115" s="75"/>
      <c r="H115" s="87"/>
      <c r="I115" s="87"/>
      <c r="J115" s="87">
        <f>SUM(J111:J114)</f>
        <v>45</v>
      </c>
      <c r="K115" s="87">
        <f t="shared" si="13"/>
        <v>45</v>
      </c>
      <c r="L115" s="87"/>
      <c r="M115" s="87"/>
      <c r="N115" s="87"/>
      <c r="O115" s="87"/>
      <c r="P115" s="46"/>
      <c r="Q115" s="46"/>
      <c r="R115" s="46">
        <f t="shared" si="14"/>
        <v>45</v>
      </c>
      <c r="S115" s="46">
        <f t="shared" si="15"/>
        <v>45</v>
      </c>
      <c r="T115" s="115">
        <f t="shared" si="18"/>
        <v>0.02</v>
      </c>
      <c r="U115" s="115">
        <f t="shared" si="17"/>
        <v>7.8749999999999983E-3</v>
      </c>
      <c r="V115" s="141"/>
      <c r="W115" s="75"/>
      <c r="X115" s="82"/>
      <c r="Y115" s="82"/>
      <c r="Z115" s="75">
        <v>32</v>
      </c>
      <c r="AA115" s="75">
        <v>72</v>
      </c>
      <c r="AB115" s="83">
        <v>0.17499999999999999</v>
      </c>
      <c r="AC115" s="136"/>
    </row>
    <row r="116" spans="1:29" ht="15" customHeight="1">
      <c r="A116" s="128">
        <v>1</v>
      </c>
      <c r="B116" s="128" t="s">
        <v>103</v>
      </c>
      <c r="C116" s="140" t="s">
        <v>104</v>
      </c>
      <c r="D116" s="93" t="s">
        <v>23</v>
      </c>
      <c r="E116" s="161" t="s">
        <v>90</v>
      </c>
      <c r="F116" s="99">
        <v>88</v>
      </c>
      <c r="G116" s="75"/>
      <c r="H116" s="129"/>
      <c r="I116" s="129"/>
      <c r="J116" s="129">
        <v>1</v>
      </c>
      <c r="K116" s="129">
        <f t="shared" si="13"/>
        <v>1</v>
      </c>
      <c r="L116" s="129"/>
      <c r="M116" s="129"/>
      <c r="N116" s="129"/>
      <c r="O116" s="129"/>
      <c r="P116" s="38"/>
      <c r="Q116" s="38"/>
      <c r="R116" s="38">
        <f t="shared" si="14"/>
        <v>1</v>
      </c>
      <c r="S116" s="38">
        <f t="shared" si="15"/>
        <v>1</v>
      </c>
      <c r="T116" s="116">
        <f t="shared" si="18"/>
        <v>1.0333333333333334E-3</v>
      </c>
      <c r="U116" s="116">
        <f t="shared" si="17"/>
        <v>4.4500000000000003E-4</v>
      </c>
      <c r="V116" s="138" t="s">
        <v>65</v>
      </c>
      <c r="W116" s="128"/>
      <c r="X116" s="139"/>
      <c r="Y116" s="139"/>
      <c r="Z116" s="128">
        <v>31</v>
      </c>
      <c r="AA116" s="128">
        <v>30</v>
      </c>
      <c r="AB116" s="135">
        <v>0.44500000000000001</v>
      </c>
      <c r="AC116" s="140"/>
    </row>
    <row r="117" spans="1:29" ht="15" customHeight="1">
      <c r="A117" s="128">
        <v>2</v>
      </c>
      <c r="B117" s="128" t="s">
        <v>103</v>
      </c>
      <c r="C117" s="140" t="s">
        <v>104</v>
      </c>
      <c r="D117" s="93" t="s">
        <v>23</v>
      </c>
      <c r="E117" s="161" t="s">
        <v>105</v>
      </c>
      <c r="F117" s="99">
        <v>90</v>
      </c>
      <c r="G117" s="75"/>
      <c r="H117" s="129"/>
      <c r="I117" s="129"/>
      <c r="J117" s="129">
        <v>2</v>
      </c>
      <c r="K117" s="129">
        <f t="shared" si="13"/>
        <v>2</v>
      </c>
      <c r="L117" s="129"/>
      <c r="M117" s="129"/>
      <c r="N117" s="129"/>
      <c r="O117" s="129"/>
      <c r="P117" s="38"/>
      <c r="Q117" s="38"/>
      <c r="R117" s="38">
        <f t="shared" si="14"/>
        <v>2</v>
      </c>
      <c r="S117" s="38">
        <f t="shared" si="15"/>
        <v>2</v>
      </c>
      <c r="T117" s="116">
        <f t="shared" si="18"/>
        <v>2.0666666666666667E-3</v>
      </c>
      <c r="U117" s="116">
        <f t="shared" si="17"/>
        <v>8.9000000000000006E-4</v>
      </c>
      <c r="V117" s="138" t="s">
        <v>65</v>
      </c>
      <c r="W117" s="128"/>
      <c r="X117" s="139"/>
      <c r="Y117" s="139"/>
      <c r="Z117" s="128">
        <v>31</v>
      </c>
      <c r="AA117" s="128">
        <v>30</v>
      </c>
      <c r="AB117" s="135">
        <v>0.44500000000000001</v>
      </c>
      <c r="AC117" s="140"/>
    </row>
    <row r="118" spans="1:29" ht="15" customHeight="1">
      <c r="A118" s="128">
        <v>3</v>
      </c>
      <c r="B118" s="128" t="s">
        <v>103</v>
      </c>
      <c r="C118" s="140" t="s">
        <v>104</v>
      </c>
      <c r="D118" s="93" t="s">
        <v>23</v>
      </c>
      <c r="E118" s="161" t="s">
        <v>106</v>
      </c>
      <c r="F118" s="161" t="s">
        <v>77</v>
      </c>
      <c r="G118" s="75"/>
      <c r="H118" s="129"/>
      <c r="I118" s="129"/>
      <c r="J118" s="129">
        <v>14</v>
      </c>
      <c r="K118" s="129">
        <f t="shared" si="13"/>
        <v>14</v>
      </c>
      <c r="L118" s="129"/>
      <c r="M118" s="129"/>
      <c r="N118" s="129"/>
      <c r="O118" s="129"/>
      <c r="P118" s="38"/>
      <c r="Q118" s="38"/>
      <c r="R118" s="38">
        <f t="shared" si="14"/>
        <v>14</v>
      </c>
      <c r="S118" s="38">
        <f t="shared" si="15"/>
        <v>14</v>
      </c>
      <c r="T118" s="116">
        <f t="shared" si="18"/>
        <v>1.4466666666666666E-2</v>
      </c>
      <c r="U118" s="116">
        <f t="shared" si="17"/>
        <v>6.2300000000000003E-3</v>
      </c>
      <c r="V118" s="138" t="s">
        <v>65</v>
      </c>
      <c r="W118" s="128"/>
      <c r="X118" s="139"/>
      <c r="Y118" s="139"/>
      <c r="Z118" s="128">
        <v>31</v>
      </c>
      <c r="AA118" s="128">
        <v>30</v>
      </c>
      <c r="AB118" s="135">
        <v>0.44500000000000001</v>
      </c>
      <c r="AC118" s="140"/>
    </row>
    <row r="119" spans="1:29" ht="15" customHeight="1">
      <c r="A119" s="128">
        <v>4</v>
      </c>
      <c r="B119" s="128" t="s">
        <v>103</v>
      </c>
      <c r="C119" s="140" t="s">
        <v>104</v>
      </c>
      <c r="D119" s="93" t="s">
        <v>23</v>
      </c>
      <c r="E119" s="161" t="s">
        <v>106</v>
      </c>
      <c r="F119" s="161" t="s">
        <v>68</v>
      </c>
      <c r="G119" s="75"/>
      <c r="H119" s="129"/>
      <c r="I119" s="129"/>
      <c r="J119" s="129">
        <v>39</v>
      </c>
      <c r="K119" s="129">
        <f t="shared" si="13"/>
        <v>39</v>
      </c>
      <c r="L119" s="129"/>
      <c r="M119" s="129"/>
      <c r="N119" s="129"/>
      <c r="O119" s="129"/>
      <c r="P119" s="38"/>
      <c r="Q119" s="38"/>
      <c r="R119" s="38">
        <f t="shared" si="14"/>
        <v>39</v>
      </c>
      <c r="S119" s="38">
        <f t="shared" si="15"/>
        <v>39</v>
      </c>
      <c r="T119" s="116">
        <f t="shared" si="18"/>
        <v>4.0300000000000002E-2</v>
      </c>
      <c r="U119" s="116">
        <f t="shared" si="17"/>
        <v>1.7354999999999999E-2</v>
      </c>
      <c r="V119" s="138" t="s">
        <v>65</v>
      </c>
      <c r="W119" s="128"/>
      <c r="X119" s="139"/>
      <c r="Y119" s="139"/>
      <c r="Z119" s="128">
        <v>31</v>
      </c>
      <c r="AA119" s="128">
        <v>30</v>
      </c>
      <c r="AB119" s="135">
        <v>0.44500000000000001</v>
      </c>
      <c r="AC119" s="140"/>
    </row>
    <row r="120" spans="1:29" s="84" customFormat="1" ht="15" customHeight="1">
      <c r="A120" s="75"/>
      <c r="B120" s="136"/>
      <c r="C120" s="82" t="s">
        <v>24</v>
      </c>
      <c r="D120" s="36" t="s">
        <v>23</v>
      </c>
      <c r="E120" s="75"/>
      <c r="F120" s="75"/>
      <c r="G120" s="75"/>
      <c r="H120" s="87"/>
      <c r="I120" s="87"/>
      <c r="J120" s="87">
        <f>SUM(J116:J119)</f>
        <v>56</v>
      </c>
      <c r="K120" s="87">
        <f t="shared" si="13"/>
        <v>56</v>
      </c>
      <c r="L120" s="87"/>
      <c r="M120" s="87"/>
      <c r="N120" s="87"/>
      <c r="O120" s="87"/>
      <c r="P120" s="46"/>
      <c r="Q120" s="46"/>
      <c r="R120" s="46">
        <f t="shared" si="14"/>
        <v>56</v>
      </c>
      <c r="S120" s="46">
        <f t="shared" si="15"/>
        <v>56</v>
      </c>
      <c r="T120" s="115">
        <f t="shared" si="18"/>
        <v>5.7866666666666663E-2</v>
      </c>
      <c r="U120" s="115">
        <f t="shared" si="17"/>
        <v>2.4920000000000001E-2</v>
      </c>
      <c r="V120" s="141"/>
      <c r="W120" s="75"/>
      <c r="X120" s="82"/>
      <c r="Y120" s="82"/>
      <c r="Z120" s="75">
        <v>31</v>
      </c>
      <c r="AA120" s="75">
        <v>30</v>
      </c>
      <c r="AB120" s="83">
        <v>0.44500000000000001</v>
      </c>
      <c r="AC120" s="136"/>
    </row>
    <row r="121" spans="1:29" ht="15" customHeight="1">
      <c r="A121" s="128">
        <v>1</v>
      </c>
      <c r="B121" s="128" t="s">
        <v>107</v>
      </c>
      <c r="C121" s="140" t="s">
        <v>108</v>
      </c>
      <c r="D121" s="93" t="s">
        <v>23</v>
      </c>
      <c r="E121" s="161" t="s">
        <v>105</v>
      </c>
      <c r="F121" s="99">
        <v>88</v>
      </c>
      <c r="G121" s="75"/>
      <c r="H121" s="129"/>
      <c r="I121" s="129"/>
      <c r="J121" s="129">
        <v>3</v>
      </c>
      <c r="K121" s="129">
        <f t="shared" si="13"/>
        <v>3</v>
      </c>
      <c r="L121" s="129"/>
      <c r="M121" s="129"/>
      <c r="N121" s="129"/>
      <c r="O121" s="129"/>
      <c r="P121" s="38"/>
      <c r="Q121" s="38"/>
      <c r="R121" s="38">
        <f t="shared" si="14"/>
        <v>3</v>
      </c>
      <c r="S121" s="38">
        <f t="shared" si="15"/>
        <v>3</v>
      </c>
      <c r="T121" s="116">
        <f t="shared" si="18"/>
        <v>3.0999999999999999E-3</v>
      </c>
      <c r="U121" s="116">
        <f t="shared" si="17"/>
        <v>1.3649999999999999E-3</v>
      </c>
      <c r="V121" s="138" t="s">
        <v>65</v>
      </c>
      <c r="W121" s="128"/>
      <c r="X121" s="139"/>
      <c r="Y121" s="139"/>
      <c r="Z121" s="128">
        <v>31</v>
      </c>
      <c r="AA121" s="128">
        <v>30</v>
      </c>
      <c r="AB121" s="135">
        <v>0.45500000000000002</v>
      </c>
      <c r="AC121" s="140"/>
    </row>
    <row r="122" spans="1:29" ht="15" customHeight="1">
      <c r="A122" s="128">
        <v>2</v>
      </c>
      <c r="B122" s="128" t="s">
        <v>107</v>
      </c>
      <c r="C122" s="140" t="s">
        <v>108</v>
      </c>
      <c r="D122" s="93" t="s">
        <v>23</v>
      </c>
      <c r="E122" s="128">
        <v>3</v>
      </c>
      <c r="F122" s="99">
        <v>88</v>
      </c>
      <c r="G122" s="75"/>
      <c r="H122" s="129"/>
      <c r="I122" s="129"/>
      <c r="J122" s="129">
        <v>10</v>
      </c>
      <c r="K122" s="129">
        <f t="shared" si="13"/>
        <v>10</v>
      </c>
      <c r="L122" s="129"/>
      <c r="M122" s="129"/>
      <c r="N122" s="129"/>
      <c r="O122" s="129"/>
      <c r="P122" s="38"/>
      <c r="Q122" s="38"/>
      <c r="R122" s="38">
        <f t="shared" si="14"/>
        <v>10</v>
      </c>
      <c r="S122" s="38">
        <f t="shared" si="15"/>
        <v>10</v>
      </c>
      <c r="T122" s="116">
        <f t="shared" si="18"/>
        <v>1.0333333333333333E-2</v>
      </c>
      <c r="U122" s="116">
        <f t="shared" si="17"/>
        <v>4.5500000000000002E-3</v>
      </c>
      <c r="V122" s="138" t="s">
        <v>65</v>
      </c>
      <c r="W122" s="128"/>
      <c r="X122" s="139"/>
      <c r="Y122" s="139"/>
      <c r="Z122" s="128">
        <v>31</v>
      </c>
      <c r="AA122" s="128">
        <v>30</v>
      </c>
      <c r="AB122" s="135">
        <v>0.45500000000000002</v>
      </c>
      <c r="AC122" s="140"/>
    </row>
    <row r="123" spans="1:29" ht="15" customHeight="1">
      <c r="A123" s="128">
        <v>3</v>
      </c>
      <c r="B123" s="128" t="s">
        <v>107</v>
      </c>
      <c r="C123" s="140" t="s">
        <v>108</v>
      </c>
      <c r="D123" s="93" t="s">
        <v>23</v>
      </c>
      <c r="E123" s="161" t="s">
        <v>109</v>
      </c>
      <c r="F123" s="99">
        <v>88</v>
      </c>
      <c r="G123" s="75"/>
      <c r="H123" s="129"/>
      <c r="I123" s="129"/>
      <c r="J123" s="129">
        <v>20</v>
      </c>
      <c r="K123" s="129">
        <f t="shared" si="13"/>
        <v>20</v>
      </c>
      <c r="L123" s="129"/>
      <c r="M123" s="129"/>
      <c r="N123" s="129"/>
      <c r="O123" s="129"/>
      <c r="P123" s="38"/>
      <c r="Q123" s="38"/>
      <c r="R123" s="38">
        <f t="shared" si="14"/>
        <v>20</v>
      </c>
      <c r="S123" s="38">
        <f t="shared" si="15"/>
        <v>20</v>
      </c>
      <c r="T123" s="116">
        <f t="shared" si="18"/>
        <v>2.0666666666666667E-2</v>
      </c>
      <c r="U123" s="116">
        <f t="shared" si="17"/>
        <v>9.1000000000000004E-3</v>
      </c>
      <c r="V123" s="138" t="s">
        <v>65</v>
      </c>
      <c r="W123" s="128"/>
      <c r="X123" s="139"/>
      <c r="Y123" s="139"/>
      <c r="Z123" s="128">
        <v>31</v>
      </c>
      <c r="AA123" s="128">
        <v>30</v>
      </c>
      <c r="AB123" s="135">
        <v>0.45500000000000002</v>
      </c>
      <c r="AC123" s="140"/>
    </row>
    <row r="124" spans="1:29" ht="15" customHeight="1">
      <c r="A124" s="128">
        <v>4</v>
      </c>
      <c r="B124" s="128" t="s">
        <v>107</v>
      </c>
      <c r="C124" s="140" t="s">
        <v>108</v>
      </c>
      <c r="D124" s="93" t="s">
        <v>23</v>
      </c>
      <c r="E124" s="161" t="s">
        <v>40</v>
      </c>
      <c r="F124" s="99">
        <v>89</v>
      </c>
      <c r="G124" s="75"/>
      <c r="H124" s="129"/>
      <c r="I124" s="129"/>
      <c r="J124" s="129">
        <v>8</v>
      </c>
      <c r="K124" s="129">
        <f t="shared" si="13"/>
        <v>8</v>
      </c>
      <c r="L124" s="129"/>
      <c r="M124" s="129"/>
      <c r="N124" s="129"/>
      <c r="O124" s="129"/>
      <c r="P124" s="38"/>
      <c r="Q124" s="38"/>
      <c r="R124" s="38">
        <f t="shared" si="14"/>
        <v>8</v>
      </c>
      <c r="S124" s="38">
        <f t="shared" si="15"/>
        <v>8</v>
      </c>
      <c r="T124" s="116">
        <f t="shared" si="18"/>
        <v>8.266666666666667E-3</v>
      </c>
      <c r="U124" s="116">
        <f t="shared" si="17"/>
        <v>3.64E-3</v>
      </c>
      <c r="V124" s="138" t="s">
        <v>65</v>
      </c>
      <c r="W124" s="128"/>
      <c r="X124" s="139"/>
      <c r="Y124" s="139"/>
      <c r="Z124" s="128">
        <v>31</v>
      </c>
      <c r="AA124" s="128">
        <v>30</v>
      </c>
      <c r="AB124" s="135">
        <v>0.45500000000000002</v>
      </c>
      <c r="AC124" s="140"/>
    </row>
    <row r="125" spans="1:29" ht="15" customHeight="1">
      <c r="A125" s="128">
        <v>5</v>
      </c>
      <c r="B125" s="128" t="s">
        <v>107</v>
      </c>
      <c r="C125" s="140" t="s">
        <v>108</v>
      </c>
      <c r="D125" s="93" t="s">
        <v>23</v>
      </c>
      <c r="E125" s="161" t="s">
        <v>110</v>
      </c>
      <c r="F125" s="161" t="s">
        <v>68</v>
      </c>
      <c r="G125" s="75"/>
      <c r="H125" s="129"/>
      <c r="I125" s="129"/>
      <c r="J125" s="129">
        <v>2</v>
      </c>
      <c r="K125" s="129">
        <f t="shared" si="13"/>
        <v>2</v>
      </c>
      <c r="L125" s="129"/>
      <c r="M125" s="129"/>
      <c r="N125" s="129"/>
      <c r="O125" s="129"/>
      <c r="P125" s="38"/>
      <c r="Q125" s="38"/>
      <c r="R125" s="38">
        <f t="shared" si="14"/>
        <v>2</v>
      </c>
      <c r="S125" s="38">
        <f t="shared" si="15"/>
        <v>2</v>
      </c>
      <c r="T125" s="116">
        <f t="shared" si="18"/>
        <v>2.0666666666666667E-3</v>
      </c>
      <c r="U125" s="116">
        <f t="shared" si="17"/>
        <v>9.1E-4</v>
      </c>
      <c r="V125" s="138" t="s">
        <v>65</v>
      </c>
      <c r="W125" s="128"/>
      <c r="X125" s="139"/>
      <c r="Y125" s="139"/>
      <c r="Z125" s="128">
        <v>31</v>
      </c>
      <c r="AA125" s="128">
        <v>30</v>
      </c>
      <c r="AB125" s="135">
        <v>0.45500000000000002</v>
      </c>
      <c r="AC125" s="140"/>
    </row>
    <row r="126" spans="1:29" ht="15" customHeight="1">
      <c r="A126" s="128">
        <v>6</v>
      </c>
      <c r="B126" s="128" t="s">
        <v>107</v>
      </c>
      <c r="C126" s="140" t="s">
        <v>108</v>
      </c>
      <c r="D126" s="93" t="s">
        <v>23</v>
      </c>
      <c r="E126" s="161" t="s">
        <v>40</v>
      </c>
      <c r="F126" s="161" t="s">
        <v>68</v>
      </c>
      <c r="G126" s="75"/>
      <c r="H126" s="129"/>
      <c r="I126" s="129"/>
      <c r="J126" s="129">
        <v>30</v>
      </c>
      <c r="K126" s="129">
        <f t="shared" si="13"/>
        <v>30</v>
      </c>
      <c r="L126" s="129"/>
      <c r="M126" s="129"/>
      <c r="N126" s="129"/>
      <c r="O126" s="129"/>
      <c r="P126" s="38"/>
      <c r="Q126" s="38"/>
      <c r="R126" s="38">
        <f t="shared" si="14"/>
        <v>30</v>
      </c>
      <c r="S126" s="38">
        <f t="shared" si="15"/>
        <v>30</v>
      </c>
      <c r="T126" s="116">
        <f t="shared" si="18"/>
        <v>3.1000000000000003E-2</v>
      </c>
      <c r="U126" s="116">
        <f t="shared" si="17"/>
        <v>1.3650000000000001E-2</v>
      </c>
      <c r="V126" s="138" t="s">
        <v>65</v>
      </c>
      <c r="W126" s="128"/>
      <c r="X126" s="139"/>
      <c r="Y126" s="139"/>
      <c r="Z126" s="128">
        <v>31</v>
      </c>
      <c r="AA126" s="128">
        <v>30</v>
      </c>
      <c r="AB126" s="135">
        <v>0.45500000000000002</v>
      </c>
      <c r="AC126" s="140"/>
    </row>
    <row r="127" spans="1:29" ht="15" customHeight="1">
      <c r="A127" s="128">
        <v>7</v>
      </c>
      <c r="B127" s="128" t="s">
        <v>107</v>
      </c>
      <c r="C127" s="140" t="s">
        <v>108</v>
      </c>
      <c r="D127" s="93" t="s">
        <v>23</v>
      </c>
      <c r="E127" s="161" t="s">
        <v>111</v>
      </c>
      <c r="F127" s="161" t="s">
        <v>69</v>
      </c>
      <c r="G127" s="75"/>
      <c r="H127" s="129"/>
      <c r="I127" s="129"/>
      <c r="J127" s="129">
        <v>16</v>
      </c>
      <c r="K127" s="129">
        <f t="shared" si="13"/>
        <v>16</v>
      </c>
      <c r="L127" s="129"/>
      <c r="M127" s="129"/>
      <c r="N127" s="129"/>
      <c r="O127" s="129"/>
      <c r="P127" s="38"/>
      <c r="Q127" s="38"/>
      <c r="R127" s="38">
        <f t="shared" si="14"/>
        <v>16</v>
      </c>
      <c r="S127" s="38">
        <f t="shared" si="15"/>
        <v>16</v>
      </c>
      <c r="T127" s="116">
        <f t="shared" si="18"/>
        <v>1.6533333333333334E-2</v>
      </c>
      <c r="U127" s="116">
        <f t="shared" si="17"/>
        <v>7.28E-3</v>
      </c>
      <c r="V127" s="138" t="s">
        <v>65</v>
      </c>
      <c r="W127" s="128"/>
      <c r="X127" s="139"/>
      <c r="Y127" s="139"/>
      <c r="Z127" s="128">
        <v>31</v>
      </c>
      <c r="AA127" s="128">
        <v>30</v>
      </c>
      <c r="AB127" s="135">
        <v>0.45500000000000002</v>
      </c>
      <c r="AC127" s="140"/>
    </row>
    <row r="128" spans="1:29" s="84" customFormat="1" ht="15" customHeight="1">
      <c r="A128" s="75"/>
      <c r="B128" s="136"/>
      <c r="C128" s="82" t="s">
        <v>24</v>
      </c>
      <c r="D128" s="36" t="s">
        <v>23</v>
      </c>
      <c r="E128" s="75"/>
      <c r="F128" s="75"/>
      <c r="G128" s="75"/>
      <c r="H128" s="87"/>
      <c r="I128" s="87"/>
      <c r="J128" s="87">
        <f>SUM(J121:J127)</f>
        <v>89</v>
      </c>
      <c r="K128" s="87">
        <f t="shared" si="13"/>
        <v>89</v>
      </c>
      <c r="L128" s="87"/>
      <c r="M128" s="87"/>
      <c r="N128" s="87"/>
      <c r="O128" s="87"/>
      <c r="P128" s="46"/>
      <c r="Q128" s="46"/>
      <c r="R128" s="46">
        <f t="shared" si="14"/>
        <v>89</v>
      </c>
      <c r="S128" s="46">
        <f t="shared" si="15"/>
        <v>89</v>
      </c>
      <c r="T128" s="115">
        <f t="shared" si="18"/>
        <v>9.1966666666666669E-2</v>
      </c>
      <c r="U128" s="163">
        <f t="shared" si="17"/>
        <v>4.0495000000000003E-2</v>
      </c>
      <c r="V128" s="141"/>
      <c r="W128" s="75"/>
      <c r="X128" s="82"/>
      <c r="Y128" s="82"/>
      <c r="Z128" s="75">
        <v>31</v>
      </c>
      <c r="AA128" s="75">
        <v>30</v>
      </c>
      <c r="AB128" s="83">
        <v>0.45500000000000002</v>
      </c>
      <c r="AC128" s="136"/>
    </row>
    <row r="129" spans="1:29" ht="15" customHeight="1">
      <c r="A129" s="128">
        <v>1</v>
      </c>
      <c r="B129" s="128" t="s">
        <v>112</v>
      </c>
      <c r="C129" s="140" t="s">
        <v>113</v>
      </c>
      <c r="D129" s="93" t="s">
        <v>23</v>
      </c>
      <c r="E129" s="161" t="s">
        <v>100</v>
      </c>
      <c r="F129" s="128">
        <v>89</v>
      </c>
      <c r="G129" s="75"/>
      <c r="H129" s="129"/>
      <c r="I129" s="129"/>
      <c r="J129" s="129">
        <v>36</v>
      </c>
      <c r="K129" s="129">
        <f t="shared" si="13"/>
        <v>36</v>
      </c>
      <c r="L129" s="129"/>
      <c r="M129" s="129"/>
      <c r="N129" s="129"/>
      <c r="O129" s="129"/>
      <c r="P129" s="38"/>
      <c r="Q129" s="38"/>
      <c r="R129" s="38">
        <f t="shared" si="14"/>
        <v>36</v>
      </c>
      <c r="S129" s="38">
        <f t="shared" si="15"/>
        <v>36</v>
      </c>
      <c r="T129" s="116">
        <f t="shared" si="18"/>
        <v>3.4800000000000005E-2</v>
      </c>
      <c r="U129" s="116">
        <f t="shared" si="17"/>
        <v>1.2959999999999999E-2</v>
      </c>
      <c r="V129" s="138" t="s">
        <v>65</v>
      </c>
      <c r="W129" s="128"/>
      <c r="X129" s="139"/>
      <c r="Y129" s="139"/>
      <c r="Z129" s="128">
        <v>29</v>
      </c>
      <c r="AA129" s="128">
        <v>30</v>
      </c>
      <c r="AB129" s="135">
        <v>0.36</v>
      </c>
      <c r="AC129" s="140"/>
    </row>
    <row r="130" spans="1:29" ht="15" customHeight="1">
      <c r="A130" s="128">
        <v>2</v>
      </c>
      <c r="B130" s="128" t="s">
        <v>112</v>
      </c>
      <c r="C130" s="140" t="s">
        <v>113</v>
      </c>
      <c r="D130" s="93" t="s">
        <v>23</v>
      </c>
      <c r="E130" s="161" t="s">
        <v>106</v>
      </c>
      <c r="F130" s="99">
        <v>99</v>
      </c>
      <c r="G130" s="75"/>
      <c r="H130" s="129"/>
      <c r="I130" s="129"/>
      <c r="J130" s="129">
        <v>22</v>
      </c>
      <c r="K130" s="129">
        <f t="shared" si="13"/>
        <v>22</v>
      </c>
      <c r="L130" s="129"/>
      <c r="M130" s="129"/>
      <c r="N130" s="129"/>
      <c r="O130" s="129"/>
      <c r="P130" s="38"/>
      <c r="Q130" s="38"/>
      <c r="R130" s="38">
        <f t="shared" si="14"/>
        <v>22</v>
      </c>
      <c r="S130" s="38">
        <f t="shared" si="15"/>
        <v>22</v>
      </c>
      <c r="T130" s="116">
        <f t="shared" si="18"/>
        <v>2.1266666666666666E-2</v>
      </c>
      <c r="U130" s="116">
        <f t="shared" si="17"/>
        <v>7.92E-3</v>
      </c>
      <c r="V130" s="138" t="s">
        <v>65</v>
      </c>
      <c r="W130" s="128"/>
      <c r="X130" s="139"/>
      <c r="Y130" s="139"/>
      <c r="Z130" s="128">
        <v>29</v>
      </c>
      <c r="AA130" s="128">
        <v>30</v>
      </c>
      <c r="AB130" s="135">
        <v>0.36</v>
      </c>
      <c r="AC130" s="140"/>
    </row>
    <row r="131" spans="1:29" ht="15" customHeight="1">
      <c r="A131" s="128">
        <v>3</v>
      </c>
      <c r="B131" s="128" t="s">
        <v>112</v>
      </c>
      <c r="C131" s="140" t="s">
        <v>113</v>
      </c>
      <c r="D131" s="93" t="s">
        <v>23</v>
      </c>
      <c r="E131" s="161" t="s">
        <v>106</v>
      </c>
      <c r="F131" s="161" t="s">
        <v>95</v>
      </c>
      <c r="G131" s="75"/>
      <c r="H131" s="129"/>
      <c r="I131" s="129"/>
      <c r="J131" s="129">
        <v>3</v>
      </c>
      <c r="K131" s="129">
        <f t="shared" si="13"/>
        <v>3</v>
      </c>
      <c r="L131" s="129"/>
      <c r="M131" s="129"/>
      <c r="N131" s="129"/>
      <c r="O131" s="129"/>
      <c r="P131" s="38"/>
      <c r="Q131" s="38"/>
      <c r="R131" s="38">
        <f t="shared" si="14"/>
        <v>3</v>
      </c>
      <c r="S131" s="38">
        <f t="shared" si="15"/>
        <v>3</v>
      </c>
      <c r="T131" s="116">
        <f t="shared" si="18"/>
        <v>2.8999999999999998E-3</v>
      </c>
      <c r="U131" s="116">
        <f t="shared" si="17"/>
        <v>1.08E-3</v>
      </c>
      <c r="V131" s="138" t="s">
        <v>65</v>
      </c>
      <c r="W131" s="128"/>
      <c r="X131" s="139"/>
      <c r="Y131" s="139"/>
      <c r="Z131" s="128">
        <v>29</v>
      </c>
      <c r="AA131" s="128">
        <v>30</v>
      </c>
      <c r="AB131" s="135">
        <v>0.36</v>
      </c>
      <c r="AC131" s="140"/>
    </row>
    <row r="132" spans="1:29" ht="15" customHeight="1">
      <c r="A132" s="128">
        <v>4</v>
      </c>
      <c r="B132" s="128" t="s">
        <v>112</v>
      </c>
      <c r="C132" s="140" t="s">
        <v>113</v>
      </c>
      <c r="D132" s="93" t="s">
        <v>23</v>
      </c>
      <c r="E132" s="161" t="s">
        <v>43</v>
      </c>
      <c r="F132" s="161" t="s">
        <v>95</v>
      </c>
      <c r="G132" s="75"/>
      <c r="H132" s="129"/>
      <c r="I132" s="129"/>
      <c r="J132" s="129">
        <v>7</v>
      </c>
      <c r="K132" s="129">
        <f t="shared" si="13"/>
        <v>7</v>
      </c>
      <c r="L132" s="129"/>
      <c r="M132" s="129"/>
      <c r="N132" s="129"/>
      <c r="O132" s="129"/>
      <c r="P132" s="38"/>
      <c r="Q132" s="38"/>
      <c r="R132" s="38">
        <f t="shared" si="14"/>
        <v>7</v>
      </c>
      <c r="S132" s="38">
        <f t="shared" si="15"/>
        <v>7</v>
      </c>
      <c r="T132" s="116">
        <f t="shared" si="18"/>
        <v>6.7666666666666674E-3</v>
      </c>
      <c r="U132" s="116">
        <f t="shared" si="17"/>
        <v>2.5200000000000001E-3</v>
      </c>
      <c r="V132" s="138" t="s">
        <v>65</v>
      </c>
      <c r="W132" s="128"/>
      <c r="X132" s="139"/>
      <c r="Y132" s="139"/>
      <c r="Z132" s="128">
        <v>29</v>
      </c>
      <c r="AA132" s="128">
        <v>30</v>
      </c>
      <c r="AB132" s="135">
        <v>0.36</v>
      </c>
      <c r="AC132" s="140"/>
    </row>
    <row r="133" spans="1:29" s="84" customFormat="1" ht="15" customHeight="1">
      <c r="A133" s="75"/>
      <c r="B133" s="136"/>
      <c r="C133" s="82" t="s">
        <v>24</v>
      </c>
      <c r="D133" s="36" t="s">
        <v>23</v>
      </c>
      <c r="E133" s="75"/>
      <c r="F133" s="75"/>
      <c r="G133" s="75"/>
      <c r="H133" s="87"/>
      <c r="I133" s="87"/>
      <c r="J133" s="87">
        <f>SUM(J129:J132)</f>
        <v>68</v>
      </c>
      <c r="K133" s="87">
        <f t="shared" si="13"/>
        <v>68</v>
      </c>
      <c r="L133" s="87"/>
      <c r="M133" s="87"/>
      <c r="N133" s="87"/>
      <c r="O133" s="87"/>
      <c r="P133" s="46"/>
      <c r="Q133" s="46"/>
      <c r="R133" s="46">
        <f t="shared" si="14"/>
        <v>68</v>
      </c>
      <c r="S133" s="46">
        <f t="shared" si="15"/>
        <v>68</v>
      </c>
      <c r="T133" s="115">
        <f t="shared" si="18"/>
        <v>6.5733333333333338E-2</v>
      </c>
      <c r="U133" s="115">
        <f t="shared" si="17"/>
        <v>2.4480000000000002E-2</v>
      </c>
      <c r="V133" s="141"/>
      <c r="W133" s="75"/>
      <c r="X133" s="82"/>
      <c r="Y133" s="82"/>
      <c r="Z133" s="75">
        <v>29</v>
      </c>
      <c r="AA133" s="75">
        <v>30</v>
      </c>
      <c r="AB133" s="83">
        <v>0.36</v>
      </c>
      <c r="AC133" s="136"/>
    </row>
    <row r="134" spans="1:29" ht="15" customHeight="1">
      <c r="A134" s="128">
        <v>1</v>
      </c>
      <c r="B134" s="128" t="s">
        <v>114</v>
      </c>
      <c r="C134" s="140" t="s">
        <v>115</v>
      </c>
      <c r="D134" s="93" t="s">
        <v>23</v>
      </c>
      <c r="E134" s="161" t="s">
        <v>43</v>
      </c>
      <c r="F134" s="161" t="s">
        <v>116</v>
      </c>
      <c r="G134" s="75"/>
      <c r="H134" s="129"/>
      <c r="I134" s="129"/>
      <c r="J134" s="129">
        <v>5</v>
      </c>
      <c r="K134" s="129">
        <f t="shared" si="13"/>
        <v>5</v>
      </c>
      <c r="L134" s="129"/>
      <c r="M134" s="129"/>
      <c r="N134" s="129"/>
      <c r="O134" s="129"/>
      <c r="P134" s="38"/>
      <c r="Q134" s="38"/>
      <c r="R134" s="38">
        <f t="shared" si="14"/>
        <v>5</v>
      </c>
      <c r="S134" s="38">
        <f t="shared" si="15"/>
        <v>5</v>
      </c>
      <c r="T134" s="116">
        <f t="shared" si="18"/>
        <v>3.2407407407407406E-3</v>
      </c>
      <c r="U134" s="116">
        <f t="shared" si="17"/>
        <v>1E-3</v>
      </c>
      <c r="V134" s="138" t="s">
        <v>65</v>
      </c>
      <c r="W134" s="128"/>
      <c r="X134" s="139"/>
      <c r="Y134" s="139"/>
      <c r="Z134" s="128">
        <v>35</v>
      </c>
      <c r="AA134" s="128">
        <v>54</v>
      </c>
      <c r="AB134" s="135">
        <v>0.2</v>
      </c>
      <c r="AC134" s="140"/>
    </row>
    <row r="135" spans="1:29" s="84" customFormat="1" ht="15" customHeight="1">
      <c r="A135" s="75"/>
      <c r="B135" s="136"/>
      <c r="C135" s="82" t="s">
        <v>24</v>
      </c>
      <c r="D135" s="36" t="s">
        <v>23</v>
      </c>
      <c r="E135" s="75"/>
      <c r="F135" s="75"/>
      <c r="G135" s="75"/>
      <c r="H135" s="87"/>
      <c r="I135" s="87"/>
      <c r="J135" s="87">
        <f>SUM(J134)</f>
        <v>5</v>
      </c>
      <c r="K135" s="87">
        <f t="shared" si="13"/>
        <v>5</v>
      </c>
      <c r="L135" s="87"/>
      <c r="M135" s="87"/>
      <c r="N135" s="87"/>
      <c r="O135" s="87"/>
      <c r="P135" s="46"/>
      <c r="Q135" s="46"/>
      <c r="R135" s="46">
        <f t="shared" si="14"/>
        <v>5</v>
      </c>
      <c r="S135" s="46">
        <f t="shared" si="15"/>
        <v>5</v>
      </c>
      <c r="T135" s="115">
        <f t="shared" si="18"/>
        <v>3.2407407407407406E-3</v>
      </c>
      <c r="U135" s="115">
        <f t="shared" si="17"/>
        <v>1E-3</v>
      </c>
      <c r="V135" s="141"/>
      <c r="W135" s="75"/>
      <c r="X135" s="82"/>
      <c r="Y135" s="82"/>
      <c r="Z135" s="75">
        <v>35</v>
      </c>
      <c r="AA135" s="75">
        <v>54</v>
      </c>
      <c r="AB135" s="83">
        <v>0.2</v>
      </c>
      <c r="AC135" s="136"/>
    </row>
    <row r="136" spans="1:29" ht="15" customHeight="1">
      <c r="A136" s="128">
        <v>1</v>
      </c>
      <c r="B136" s="128" t="s">
        <v>117</v>
      </c>
      <c r="C136" s="140" t="s">
        <v>118</v>
      </c>
      <c r="D136" s="93" t="s">
        <v>23</v>
      </c>
      <c r="E136" s="161" t="s">
        <v>119</v>
      </c>
      <c r="F136" s="161" t="s">
        <v>77</v>
      </c>
      <c r="G136" s="75"/>
      <c r="H136" s="129"/>
      <c r="I136" s="129"/>
      <c r="J136" s="129">
        <v>12</v>
      </c>
      <c r="K136" s="129">
        <f t="shared" si="13"/>
        <v>12</v>
      </c>
      <c r="L136" s="129"/>
      <c r="M136" s="129"/>
      <c r="N136" s="129"/>
      <c r="O136" s="129"/>
      <c r="P136" s="38"/>
      <c r="Q136" s="38"/>
      <c r="R136" s="38">
        <f t="shared" si="14"/>
        <v>12</v>
      </c>
      <c r="S136" s="38">
        <f t="shared" si="15"/>
        <v>12</v>
      </c>
      <c r="T136" s="116">
        <f t="shared" si="18"/>
        <v>7.7777777777777776E-3</v>
      </c>
      <c r="U136" s="116">
        <f t="shared" si="17"/>
        <v>2.4000000000000002E-3</v>
      </c>
      <c r="V136" s="138" t="s">
        <v>65</v>
      </c>
      <c r="W136" s="128"/>
      <c r="X136" s="139"/>
      <c r="Y136" s="139"/>
      <c r="Z136" s="128">
        <v>35</v>
      </c>
      <c r="AA136" s="128">
        <v>54</v>
      </c>
      <c r="AB136" s="135">
        <v>0.2</v>
      </c>
      <c r="AC136" s="140"/>
    </row>
    <row r="137" spans="1:29" ht="15" customHeight="1">
      <c r="A137" s="128">
        <v>2</v>
      </c>
      <c r="B137" s="128" t="s">
        <v>117</v>
      </c>
      <c r="C137" s="140" t="s">
        <v>118</v>
      </c>
      <c r="D137" s="93" t="s">
        <v>23</v>
      </c>
      <c r="E137" s="161" t="s">
        <v>120</v>
      </c>
      <c r="F137" s="161" t="s">
        <v>77</v>
      </c>
      <c r="G137" s="75"/>
      <c r="H137" s="129"/>
      <c r="I137" s="129"/>
      <c r="J137" s="129">
        <v>44</v>
      </c>
      <c r="K137" s="129">
        <f t="shared" si="13"/>
        <v>44</v>
      </c>
      <c r="L137" s="129"/>
      <c r="M137" s="129"/>
      <c r="N137" s="129"/>
      <c r="O137" s="129"/>
      <c r="P137" s="38"/>
      <c r="Q137" s="38"/>
      <c r="R137" s="38">
        <f t="shared" si="14"/>
        <v>44</v>
      </c>
      <c r="S137" s="38">
        <f t="shared" si="15"/>
        <v>44</v>
      </c>
      <c r="T137" s="116">
        <f t="shared" si="18"/>
        <v>2.8518518518518519E-2</v>
      </c>
      <c r="U137" s="116">
        <f t="shared" si="17"/>
        <v>8.8000000000000005E-3</v>
      </c>
      <c r="V137" s="138" t="s">
        <v>65</v>
      </c>
      <c r="W137" s="128"/>
      <c r="X137" s="139"/>
      <c r="Y137" s="139"/>
      <c r="Z137" s="128">
        <v>35</v>
      </c>
      <c r="AA137" s="128">
        <v>54</v>
      </c>
      <c r="AB137" s="135">
        <v>0.2</v>
      </c>
      <c r="AC137" s="140"/>
    </row>
    <row r="138" spans="1:29" ht="15" customHeight="1">
      <c r="A138" s="128">
        <v>3</v>
      </c>
      <c r="B138" s="128" t="s">
        <v>117</v>
      </c>
      <c r="C138" s="140" t="s">
        <v>118</v>
      </c>
      <c r="D138" s="93" t="s">
        <v>23</v>
      </c>
      <c r="E138" s="161" t="s">
        <v>121</v>
      </c>
      <c r="F138" s="161" t="s">
        <v>94</v>
      </c>
      <c r="G138" s="75"/>
      <c r="H138" s="129"/>
      <c r="I138" s="129"/>
      <c r="J138" s="129">
        <v>10</v>
      </c>
      <c r="K138" s="129">
        <f t="shared" si="13"/>
        <v>10</v>
      </c>
      <c r="L138" s="129"/>
      <c r="M138" s="129"/>
      <c r="N138" s="129"/>
      <c r="O138" s="129"/>
      <c r="P138" s="38"/>
      <c r="Q138" s="38"/>
      <c r="R138" s="38">
        <f t="shared" si="14"/>
        <v>10</v>
      </c>
      <c r="S138" s="38">
        <f t="shared" si="15"/>
        <v>10</v>
      </c>
      <c r="T138" s="116">
        <f t="shared" si="18"/>
        <v>6.4814814814814813E-3</v>
      </c>
      <c r="U138" s="116">
        <f t="shared" si="17"/>
        <v>2E-3</v>
      </c>
      <c r="V138" s="138" t="s">
        <v>65</v>
      </c>
      <c r="W138" s="128"/>
      <c r="X138" s="139"/>
      <c r="Y138" s="139"/>
      <c r="Z138" s="128">
        <v>35</v>
      </c>
      <c r="AA138" s="128">
        <v>54</v>
      </c>
      <c r="AB138" s="135">
        <v>0.2</v>
      </c>
      <c r="AC138" s="140"/>
    </row>
    <row r="139" spans="1:29" ht="15" customHeight="1">
      <c r="A139" s="128">
        <v>4</v>
      </c>
      <c r="B139" s="128" t="s">
        <v>117</v>
      </c>
      <c r="C139" s="140" t="s">
        <v>118</v>
      </c>
      <c r="D139" s="93" t="s">
        <v>23</v>
      </c>
      <c r="E139" s="161" t="s">
        <v>122</v>
      </c>
      <c r="F139" s="161" t="s">
        <v>94</v>
      </c>
      <c r="G139" s="75"/>
      <c r="H139" s="129"/>
      <c r="I139" s="129"/>
      <c r="J139" s="129">
        <v>42</v>
      </c>
      <c r="K139" s="129">
        <f t="shared" si="13"/>
        <v>42</v>
      </c>
      <c r="L139" s="129"/>
      <c r="M139" s="129"/>
      <c r="N139" s="129"/>
      <c r="O139" s="129"/>
      <c r="P139" s="38"/>
      <c r="Q139" s="38"/>
      <c r="R139" s="38">
        <f t="shared" si="14"/>
        <v>42</v>
      </c>
      <c r="S139" s="38">
        <f t="shared" si="15"/>
        <v>42</v>
      </c>
      <c r="T139" s="116">
        <f t="shared" si="18"/>
        <v>2.7222222222222221E-2</v>
      </c>
      <c r="U139" s="116">
        <f t="shared" si="17"/>
        <v>8.4000000000000012E-3</v>
      </c>
      <c r="V139" s="138" t="s">
        <v>65</v>
      </c>
      <c r="W139" s="128"/>
      <c r="X139" s="139"/>
      <c r="Y139" s="139"/>
      <c r="Z139" s="128">
        <v>35</v>
      </c>
      <c r="AA139" s="128">
        <v>54</v>
      </c>
      <c r="AB139" s="135">
        <v>0.2</v>
      </c>
      <c r="AC139" s="140"/>
    </row>
    <row r="140" spans="1:29" ht="15" customHeight="1">
      <c r="A140" s="128">
        <v>5</v>
      </c>
      <c r="B140" s="128" t="s">
        <v>117</v>
      </c>
      <c r="C140" s="140" t="s">
        <v>118</v>
      </c>
      <c r="D140" s="93" t="s">
        <v>23</v>
      </c>
      <c r="E140" s="161" t="s">
        <v>40</v>
      </c>
      <c r="F140" s="161" t="s">
        <v>123</v>
      </c>
      <c r="G140" s="75"/>
      <c r="H140" s="129"/>
      <c r="I140" s="129"/>
      <c r="J140" s="129">
        <v>37</v>
      </c>
      <c r="K140" s="129">
        <f t="shared" si="13"/>
        <v>37</v>
      </c>
      <c r="L140" s="129"/>
      <c r="M140" s="129"/>
      <c r="N140" s="129"/>
      <c r="O140" s="129"/>
      <c r="P140" s="38"/>
      <c r="Q140" s="38"/>
      <c r="R140" s="38">
        <f t="shared" si="14"/>
        <v>37</v>
      </c>
      <c r="S140" s="38">
        <f t="shared" si="15"/>
        <v>37</v>
      </c>
      <c r="T140" s="116">
        <f t="shared" si="18"/>
        <v>2.3981481481481479E-2</v>
      </c>
      <c r="U140" s="116">
        <f t="shared" si="17"/>
        <v>7.4000000000000003E-3</v>
      </c>
      <c r="V140" s="138" t="s">
        <v>65</v>
      </c>
      <c r="W140" s="128"/>
      <c r="X140" s="139"/>
      <c r="Y140" s="139"/>
      <c r="Z140" s="128">
        <v>35</v>
      </c>
      <c r="AA140" s="128">
        <v>54</v>
      </c>
      <c r="AB140" s="135">
        <v>0.2</v>
      </c>
      <c r="AC140" s="140"/>
    </row>
    <row r="141" spans="1:29" ht="15" customHeight="1">
      <c r="A141" s="128">
        <v>6</v>
      </c>
      <c r="B141" s="128" t="s">
        <v>117</v>
      </c>
      <c r="C141" s="140" t="s">
        <v>118</v>
      </c>
      <c r="D141" s="93" t="s">
        <v>23</v>
      </c>
      <c r="E141" s="161" t="s">
        <v>110</v>
      </c>
      <c r="F141" s="161" t="s">
        <v>123</v>
      </c>
      <c r="G141" s="75"/>
      <c r="H141" s="129"/>
      <c r="I141" s="129"/>
      <c r="J141" s="129">
        <v>2</v>
      </c>
      <c r="K141" s="129">
        <f t="shared" si="13"/>
        <v>2</v>
      </c>
      <c r="L141" s="129"/>
      <c r="M141" s="129"/>
      <c r="N141" s="129"/>
      <c r="O141" s="129"/>
      <c r="P141" s="38"/>
      <c r="Q141" s="38"/>
      <c r="R141" s="38">
        <f t="shared" si="14"/>
        <v>2</v>
      </c>
      <c r="S141" s="38">
        <f t="shared" si="15"/>
        <v>2</v>
      </c>
      <c r="T141" s="116">
        <f t="shared" si="18"/>
        <v>1.2962962962962965E-3</v>
      </c>
      <c r="U141" s="116">
        <f t="shared" si="17"/>
        <v>4.0000000000000002E-4</v>
      </c>
      <c r="V141" s="138" t="s">
        <v>65</v>
      </c>
      <c r="W141" s="128"/>
      <c r="X141" s="139"/>
      <c r="Y141" s="139"/>
      <c r="Z141" s="128">
        <v>35</v>
      </c>
      <c r="AA141" s="128">
        <v>54</v>
      </c>
      <c r="AB141" s="135">
        <v>0.2</v>
      </c>
      <c r="AC141" s="140"/>
    </row>
    <row r="142" spans="1:29" ht="15" customHeight="1">
      <c r="A142" s="128">
        <v>7</v>
      </c>
      <c r="B142" s="128" t="s">
        <v>117</v>
      </c>
      <c r="C142" s="140" t="s">
        <v>118</v>
      </c>
      <c r="D142" s="93" t="s">
        <v>23</v>
      </c>
      <c r="E142" s="161" t="s">
        <v>43</v>
      </c>
      <c r="F142" s="161" t="s">
        <v>78</v>
      </c>
      <c r="G142" s="75"/>
      <c r="H142" s="129"/>
      <c r="I142" s="129"/>
      <c r="J142" s="129">
        <v>34</v>
      </c>
      <c r="K142" s="129">
        <f t="shared" ref="K142:K205" si="19">SUM(J142)</f>
        <v>34</v>
      </c>
      <c r="L142" s="129"/>
      <c r="M142" s="129"/>
      <c r="N142" s="129"/>
      <c r="O142" s="129"/>
      <c r="P142" s="38"/>
      <c r="Q142" s="38"/>
      <c r="R142" s="38">
        <f t="shared" si="14"/>
        <v>34</v>
      </c>
      <c r="S142" s="38">
        <f t="shared" si="15"/>
        <v>34</v>
      </c>
      <c r="T142" s="116">
        <f t="shared" si="18"/>
        <v>2.2037037037037036E-2</v>
      </c>
      <c r="U142" s="116">
        <f t="shared" si="17"/>
        <v>6.8000000000000005E-3</v>
      </c>
      <c r="V142" s="138" t="s">
        <v>65</v>
      </c>
      <c r="W142" s="128"/>
      <c r="X142" s="139"/>
      <c r="Y142" s="139"/>
      <c r="Z142" s="128">
        <v>35</v>
      </c>
      <c r="AA142" s="128">
        <v>54</v>
      </c>
      <c r="AB142" s="135">
        <v>0.2</v>
      </c>
      <c r="AC142" s="140"/>
    </row>
    <row r="143" spans="1:29" ht="15" customHeight="1">
      <c r="A143" s="128">
        <v>8</v>
      </c>
      <c r="B143" s="128" t="s">
        <v>117</v>
      </c>
      <c r="C143" s="140" t="s">
        <v>118</v>
      </c>
      <c r="D143" s="93" t="s">
        <v>23</v>
      </c>
      <c r="E143" s="161" t="s">
        <v>124</v>
      </c>
      <c r="F143" s="161" t="s">
        <v>78</v>
      </c>
      <c r="G143" s="75"/>
      <c r="H143" s="129"/>
      <c r="I143" s="129"/>
      <c r="J143" s="129">
        <v>27</v>
      </c>
      <c r="K143" s="129">
        <f t="shared" si="19"/>
        <v>27</v>
      </c>
      <c r="L143" s="129"/>
      <c r="M143" s="129"/>
      <c r="N143" s="129"/>
      <c r="O143" s="129"/>
      <c r="P143" s="38"/>
      <c r="Q143" s="38"/>
      <c r="R143" s="38">
        <f t="shared" si="14"/>
        <v>27</v>
      </c>
      <c r="S143" s="38">
        <f t="shared" si="15"/>
        <v>27</v>
      </c>
      <c r="T143" s="116">
        <f t="shared" si="18"/>
        <v>1.7499999999999998E-2</v>
      </c>
      <c r="U143" s="116">
        <f t="shared" si="17"/>
        <v>5.4000000000000003E-3</v>
      </c>
      <c r="V143" s="138" t="s">
        <v>65</v>
      </c>
      <c r="W143" s="128"/>
      <c r="X143" s="139"/>
      <c r="Y143" s="139"/>
      <c r="Z143" s="128">
        <v>35</v>
      </c>
      <c r="AA143" s="128">
        <v>54</v>
      </c>
      <c r="AB143" s="135">
        <v>0.2</v>
      </c>
      <c r="AC143" s="140"/>
    </row>
    <row r="144" spans="1:29" ht="15" customHeight="1">
      <c r="A144" s="128">
        <v>9</v>
      </c>
      <c r="B144" s="128" t="s">
        <v>117</v>
      </c>
      <c r="C144" s="140" t="s">
        <v>118</v>
      </c>
      <c r="D144" s="93" t="s">
        <v>23</v>
      </c>
      <c r="E144" s="161" t="s">
        <v>121</v>
      </c>
      <c r="F144" s="161" t="s">
        <v>78</v>
      </c>
      <c r="G144" s="75"/>
      <c r="H144" s="129"/>
      <c r="I144" s="129"/>
      <c r="J144" s="129">
        <v>15</v>
      </c>
      <c r="K144" s="129">
        <f t="shared" si="19"/>
        <v>15</v>
      </c>
      <c r="L144" s="129"/>
      <c r="M144" s="129"/>
      <c r="N144" s="129"/>
      <c r="O144" s="129"/>
      <c r="P144" s="38"/>
      <c r="Q144" s="38"/>
      <c r="R144" s="38">
        <f t="shared" si="14"/>
        <v>15</v>
      </c>
      <c r="S144" s="38">
        <f t="shared" si="15"/>
        <v>15</v>
      </c>
      <c r="T144" s="116">
        <f t="shared" si="18"/>
        <v>9.7222222222222224E-3</v>
      </c>
      <c r="U144" s="116">
        <f t="shared" si="17"/>
        <v>3.0000000000000001E-3</v>
      </c>
      <c r="V144" s="138" t="s">
        <v>65</v>
      </c>
      <c r="W144" s="128"/>
      <c r="X144" s="139"/>
      <c r="Y144" s="139"/>
      <c r="Z144" s="128">
        <v>35</v>
      </c>
      <c r="AA144" s="128">
        <v>54</v>
      </c>
      <c r="AB144" s="135">
        <v>0.2</v>
      </c>
      <c r="AC144" s="140"/>
    </row>
    <row r="145" spans="1:29" ht="15" customHeight="1">
      <c r="A145" s="128">
        <v>10</v>
      </c>
      <c r="B145" s="128" t="s">
        <v>117</v>
      </c>
      <c r="C145" s="140" t="s">
        <v>118</v>
      </c>
      <c r="D145" s="93" t="s">
        <v>23</v>
      </c>
      <c r="E145" s="161" t="s">
        <v>125</v>
      </c>
      <c r="F145" s="161" t="s">
        <v>126</v>
      </c>
      <c r="G145" s="75"/>
      <c r="H145" s="129"/>
      <c r="I145" s="129"/>
      <c r="J145" s="129">
        <v>45</v>
      </c>
      <c r="K145" s="129">
        <f t="shared" si="19"/>
        <v>45</v>
      </c>
      <c r="L145" s="129"/>
      <c r="M145" s="129"/>
      <c r="N145" s="129"/>
      <c r="O145" s="129"/>
      <c r="P145" s="38"/>
      <c r="Q145" s="38"/>
      <c r="R145" s="38">
        <f t="shared" ref="R145:R208" si="20">SUM(J145+N145)</f>
        <v>45</v>
      </c>
      <c r="S145" s="38">
        <f t="shared" ref="S145:S208" si="21">SUM(K145+O145)</f>
        <v>45</v>
      </c>
      <c r="T145" s="116">
        <f t="shared" si="18"/>
        <v>2.9166666666666667E-2</v>
      </c>
      <c r="U145" s="116">
        <f t="shared" si="17"/>
        <v>8.9999999999999993E-3</v>
      </c>
      <c r="V145" s="138" t="s">
        <v>65</v>
      </c>
      <c r="W145" s="128"/>
      <c r="X145" s="139"/>
      <c r="Y145" s="139"/>
      <c r="Z145" s="128">
        <v>35</v>
      </c>
      <c r="AA145" s="128">
        <v>54</v>
      </c>
      <c r="AB145" s="135">
        <v>0.2</v>
      </c>
      <c r="AC145" s="140"/>
    </row>
    <row r="146" spans="1:29" ht="15" customHeight="1">
      <c r="A146" s="128">
        <v>11</v>
      </c>
      <c r="B146" s="128" t="s">
        <v>117</v>
      </c>
      <c r="C146" s="140" t="s">
        <v>118</v>
      </c>
      <c r="D146" s="93" t="s">
        <v>23</v>
      </c>
      <c r="E146" s="161" t="s">
        <v>127</v>
      </c>
      <c r="F146" s="161" t="s">
        <v>82</v>
      </c>
      <c r="G146" s="75"/>
      <c r="H146" s="129"/>
      <c r="I146" s="129"/>
      <c r="J146" s="129">
        <v>3</v>
      </c>
      <c r="K146" s="129">
        <f t="shared" si="19"/>
        <v>3</v>
      </c>
      <c r="L146" s="129"/>
      <c r="M146" s="129"/>
      <c r="N146" s="129"/>
      <c r="O146" s="129"/>
      <c r="P146" s="38"/>
      <c r="Q146" s="38"/>
      <c r="R146" s="38">
        <f t="shared" si="20"/>
        <v>3</v>
      </c>
      <c r="S146" s="38">
        <f t="shared" si="21"/>
        <v>3</v>
      </c>
      <c r="T146" s="116">
        <f t="shared" si="18"/>
        <v>1.9444444444444444E-3</v>
      </c>
      <c r="U146" s="116">
        <f t="shared" si="17"/>
        <v>6.0000000000000006E-4</v>
      </c>
      <c r="V146" s="138" t="s">
        <v>65</v>
      </c>
      <c r="W146" s="128"/>
      <c r="X146" s="139"/>
      <c r="Y146" s="139"/>
      <c r="Z146" s="128">
        <v>35</v>
      </c>
      <c r="AA146" s="128">
        <v>54</v>
      </c>
      <c r="AB146" s="135">
        <v>0.2</v>
      </c>
      <c r="AC146" s="140"/>
    </row>
    <row r="147" spans="1:29" s="84" customFormat="1" ht="15" customHeight="1">
      <c r="A147" s="75"/>
      <c r="B147" s="136"/>
      <c r="C147" s="82" t="s">
        <v>24</v>
      </c>
      <c r="D147" s="36" t="s">
        <v>23</v>
      </c>
      <c r="E147" s="75"/>
      <c r="F147" s="75"/>
      <c r="G147" s="75"/>
      <c r="H147" s="87"/>
      <c r="I147" s="87"/>
      <c r="J147" s="87">
        <f>SUM(J136:J146)</f>
        <v>271</v>
      </c>
      <c r="K147" s="87">
        <f t="shared" si="19"/>
        <v>271</v>
      </c>
      <c r="L147" s="87"/>
      <c r="M147" s="87"/>
      <c r="N147" s="87"/>
      <c r="O147" s="87"/>
      <c r="P147" s="46"/>
      <c r="Q147" s="46"/>
      <c r="R147" s="46">
        <f t="shared" si="20"/>
        <v>271</v>
      </c>
      <c r="S147" s="46">
        <f t="shared" si="21"/>
        <v>271</v>
      </c>
      <c r="T147" s="115">
        <f t="shared" si="18"/>
        <v>0.17564814814814814</v>
      </c>
      <c r="U147" s="115">
        <f t="shared" si="17"/>
        <v>5.4200000000000005E-2</v>
      </c>
      <c r="V147" s="141"/>
      <c r="W147" s="75"/>
      <c r="X147" s="82"/>
      <c r="Y147" s="82"/>
      <c r="Z147" s="75">
        <v>35</v>
      </c>
      <c r="AA147" s="75">
        <v>54</v>
      </c>
      <c r="AB147" s="83">
        <v>0.2</v>
      </c>
      <c r="AC147" s="136"/>
    </row>
    <row r="148" spans="1:29" ht="15" customHeight="1">
      <c r="A148" s="128">
        <v>1</v>
      </c>
      <c r="B148" s="128" t="s">
        <v>128</v>
      </c>
      <c r="C148" s="140" t="s">
        <v>129</v>
      </c>
      <c r="D148" s="93" t="s">
        <v>23</v>
      </c>
      <c r="E148" s="161" t="s">
        <v>130</v>
      </c>
      <c r="F148" s="161" t="s">
        <v>94</v>
      </c>
      <c r="G148" s="75"/>
      <c r="H148" s="129"/>
      <c r="I148" s="129"/>
      <c r="J148" s="129">
        <v>11</v>
      </c>
      <c r="K148" s="129">
        <f t="shared" si="19"/>
        <v>11</v>
      </c>
      <c r="L148" s="129"/>
      <c r="M148" s="129"/>
      <c r="N148" s="129"/>
      <c r="O148" s="129"/>
      <c r="P148" s="38"/>
      <c r="Q148" s="38"/>
      <c r="R148" s="38">
        <f t="shared" si="20"/>
        <v>11</v>
      </c>
      <c r="S148" s="38">
        <f t="shared" si="21"/>
        <v>11</v>
      </c>
      <c r="T148" s="116">
        <f t="shared" si="18"/>
        <v>7.1296296296296299E-3</v>
      </c>
      <c r="U148" s="116">
        <f t="shared" si="17"/>
        <v>1.8700000000000001E-3</v>
      </c>
      <c r="V148" s="138" t="s">
        <v>65</v>
      </c>
      <c r="W148" s="128"/>
      <c r="X148" s="139"/>
      <c r="Y148" s="139"/>
      <c r="Z148" s="128">
        <v>35</v>
      </c>
      <c r="AA148" s="128">
        <v>54</v>
      </c>
      <c r="AB148" s="135">
        <v>0.17</v>
      </c>
      <c r="AC148" s="140"/>
    </row>
    <row r="149" spans="1:29" ht="15" customHeight="1">
      <c r="A149" s="128">
        <v>2</v>
      </c>
      <c r="B149" s="128" t="s">
        <v>128</v>
      </c>
      <c r="C149" s="140" t="s">
        <v>129</v>
      </c>
      <c r="D149" s="93" t="s">
        <v>23</v>
      </c>
      <c r="E149" s="161" t="s">
        <v>40</v>
      </c>
      <c r="F149" s="161" t="s">
        <v>80</v>
      </c>
      <c r="G149" s="75"/>
      <c r="H149" s="129"/>
      <c r="I149" s="129"/>
      <c r="J149" s="129">
        <v>7</v>
      </c>
      <c r="K149" s="129">
        <f t="shared" si="19"/>
        <v>7</v>
      </c>
      <c r="L149" s="129"/>
      <c r="M149" s="129"/>
      <c r="N149" s="129"/>
      <c r="O149" s="129"/>
      <c r="P149" s="38"/>
      <c r="Q149" s="38"/>
      <c r="R149" s="38">
        <f t="shared" si="20"/>
        <v>7</v>
      </c>
      <c r="S149" s="38">
        <f t="shared" si="21"/>
        <v>7</v>
      </c>
      <c r="T149" s="116">
        <f t="shared" si="18"/>
        <v>4.5370370370370373E-3</v>
      </c>
      <c r="U149" s="116">
        <f t="shared" si="17"/>
        <v>1.1900000000000001E-3</v>
      </c>
      <c r="V149" s="138" t="s">
        <v>65</v>
      </c>
      <c r="W149" s="128"/>
      <c r="X149" s="139"/>
      <c r="Y149" s="139"/>
      <c r="Z149" s="128">
        <v>35</v>
      </c>
      <c r="AA149" s="128">
        <v>54</v>
      </c>
      <c r="AB149" s="135">
        <v>0.17</v>
      </c>
      <c r="AC149" s="140"/>
    </row>
    <row r="150" spans="1:29" s="84" customFormat="1" ht="15" customHeight="1">
      <c r="A150" s="75"/>
      <c r="B150" s="136"/>
      <c r="C150" s="82" t="s">
        <v>24</v>
      </c>
      <c r="D150" s="36" t="s">
        <v>23</v>
      </c>
      <c r="E150" s="75"/>
      <c r="F150" s="75"/>
      <c r="G150" s="75"/>
      <c r="H150" s="87"/>
      <c r="I150" s="87"/>
      <c r="J150" s="87">
        <f>SUM(J148:J149)</f>
        <v>18</v>
      </c>
      <c r="K150" s="87">
        <f t="shared" si="19"/>
        <v>18</v>
      </c>
      <c r="L150" s="87"/>
      <c r="M150" s="87"/>
      <c r="N150" s="87"/>
      <c r="O150" s="87"/>
      <c r="P150" s="46"/>
      <c r="Q150" s="46"/>
      <c r="R150" s="46">
        <f t="shared" si="20"/>
        <v>18</v>
      </c>
      <c r="S150" s="46">
        <f t="shared" si="21"/>
        <v>18</v>
      </c>
      <c r="T150" s="115">
        <f t="shared" si="18"/>
        <v>1.1666666666666667E-2</v>
      </c>
      <c r="U150" s="115">
        <f t="shared" si="17"/>
        <v>3.0600000000000002E-3</v>
      </c>
      <c r="V150" s="141"/>
      <c r="W150" s="75"/>
      <c r="X150" s="82"/>
      <c r="Y150" s="82"/>
      <c r="Z150" s="75">
        <v>35</v>
      </c>
      <c r="AA150" s="75">
        <v>54</v>
      </c>
      <c r="AB150" s="83">
        <v>0.17</v>
      </c>
      <c r="AC150" s="136"/>
    </row>
    <row r="151" spans="1:29" ht="15" customHeight="1">
      <c r="A151" s="128">
        <v>1</v>
      </c>
      <c r="B151" s="128" t="s">
        <v>131</v>
      </c>
      <c r="C151" s="140" t="s">
        <v>132</v>
      </c>
      <c r="D151" s="93" t="s">
        <v>23</v>
      </c>
      <c r="E151" s="128">
        <v>2</v>
      </c>
      <c r="F151" s="99">
        <v>86</v>
      </c>
      <c r="G151" s="75"/>
      <c r="H151" s="129"/>
      <c r="I151" s="129"/>
      <c r="J151" s="129">
        <v>1</v>
      </c>
      <c r="K151" s="129">
        <f t="shared" si="19"/>
        <v>1</v>
      </c>
      <c r="L151" s="129"/>
      <c r="M151" s="129"/>
      <c r="N151" s="129"/>
      <c r="O151" s="129"/>
      <c r="P151" s="38"/>
      <c r="Q151" s="38"/>
      <c r="R151" s="38">
        <f t="shared" si="20"/>
        <v>1</v>
      </c>
      <c r="S151" s="38">
        <f t="shared" si="21"/>
        <v>1</v>
      </c>
      <c r="T151" s="339">
        <f t="shared" si="18"/>
        <v>3.1481481481481486E-4</v>
      </c>
      <c r="U151" s="339">
        <f t="shared" si="17"/>
        <v>1.45E-4</v>
      </c>
      <c r="V151" s="138" t="s">
        <v>65</v>
      </c>
      <c r="W151" s="128"/>
      <c r="X151" s="139"/>
      <c r="Y151" s="139"/>
      <c r="Z151" s="128">
        <v>34</v>
      </c>
      <c r="AA151" s="128">
        <v>108</v>
      </c>
      <c r="AB151" s="135">
        <v>0.14499999999999999</v>
      </c>
      <c r="AC151" s="140"/>
    </row>
    <row r="152" spans="1:29" ht="15" customHeight="1">
      <c r="A152" s="128">
        <v>2</v>
      </c>
      <c r="B152" s="128" t="s">
        <v>131</v>
      </c>
      <c r="C152" s="140" t="s">
        <v>132</v>
      </c>
      <c r="D152" s="93" t="s">
        <v>23</v>
      </c>
      <c r="E152" s="161" t="s">
        <v>133</v>
      </c>
      <c r="F152" s="99">
        <v>90</v>
      </c>
      <c r="G152" s="75"/>
      <c r="H152" s="129"/>
      <c r="I152" s="129"/>
      <c r="J152" s="129">
        <v>15</v>
      </c>
      <c r="K152" s="129">
        <f t="shared" si="19"/>
        <v>15</v>
      </c>
      <c r="L152" s="129"/>
      <c r="M152" s="129"/>
      <c r="N152" s="129"/>
      <c r="O152" s="129"/>
      <c r="P152" s="38"/>
      <c r="Q152" s="38"/>
      <c r="R152" s="38">
        <f t="shared" si="20"/>
        <v>15</v>
      </c>
      <c r="S152" s="38">
        <f t="shared" si="21"/>
        <v>15</v>
      </c>
      <c r="T152" s="116">
        <f t="shared" si="18"/>
        <v>4.7222222222222223E-3</v>
      </c>
      <c r="U152" s="116">
        <f t="shared" si="17"/>
        <v>2.1749999999999999E-3</v>
      </c>
      <c r="V152" s="138" t="s">
        <v>65</v>
      </c>
      <c r="W152" s="128"/>
      <c r="X152" s="139"/>
      <c r="Y152" s="139"/>
      <c r="Z152" s="128">
        <v>34</v>
      </c>
      <c r="AA152" s="128">
        <v>108</v>
      </c>
      <c r="AB152" s="135">
        <v>0.14499999999999999</v>
      </c>
      <c r="AC152" s="140"/>
    </row>
    <row r="153" spans="1:29" ht="15" customHeight="1">
      <c r="A153" s="128">
        <v>3</v>
      </c>
      <c r="B153" s="128" t="s">
        <v>131</v>
      </c>
      <c r="C153" s="140" t="s">
        <v>132</v>
      </c>
      <c r="D153" s="93" t="s">
        <v>23</v>
      </c>
      <c r="E153" s="161" t="s">
        <v>134</v>
      </c>
      <c r="F153" s="99">
        <v>90</v>
      </c>
      <c r="G153" s="75"/>
      <c r="H153" s="129"/>
      <c r="I153" s="129"/>
      <c r="J153" s="129">
        <v>80</v>
      </c>
      <c r="K153" s="129">
        <f t="shared" si="19"/>
        <v>80</v>
      </c>
      <c r="L153" s="129"/>
      <c r="M153" s="129"/>
      <c r="N153" s="129"/>
      <c r="O153" s="129"/>
      <c r="P153" s="38"/>
      <c r="Q153" s="38"/>
      <c r="R153" s="38">
        <f t="shared" si="20"/>
        <v>80</v>
      </c>
      <c r="S153" s="38">
        <f t="shared" si="21"/>
        <v>80</v>
      </c>
      <c r="T153" s="116">
        <f t="shared" si="18"/>
        <v>2.5185185185185185E-2</v>
      </c>
      <c r="U153" s="116">
        <f t="shared" si="17"/>
        <v>1.1599999999999999E-2</v>
      </c>
      <c r="V153" s="138" t="s">
        <v>65</v>
      </c>
      <c r="W153" s="128"/>
      <c r="X153" s="139"/>
      <c r="Y153" s="139"/>
      <c r="Z153" s="128">
        <v>34</v>
      </c>
      <c r="AA153" s="128">
        <v>108</v>
      </c>
      <c r="AB153" s="135">
        <v>0.14499999999999999</v>
      </c>
      <c r="AC153" s="140"/>
    </row>
    <row r="154" spans="1:29" ht="15" customHeight="1">
      <c r="A154" s="128">
        <v>4</v>
      </c>
      <c r="B154" s="128" t="s">
        <v>131</v>
      </c>
      <c r="C154" s="140" t="s">
        <v>132</v>
      </c>
      <c r="D154" s="93" t="s">
        <v>23</v>
      </c>
      <c r="E154" s="161" t="s">
        <v>111</v>
      </c>
      <c r="F154" s="99">
        <v>91</v>
      </c>
      <c r="G154" s="75"/>
      <c r="H154" s="129"/>
      <c r="I154" s="129"/>
      <c r="J154" s="129">
        <v>41</v>
      </c>
      <c r="K154" s="129">
        <f t="shared" si="19"/>
        <v>41</v>
      </c>
      <c r="L154" s="129"/>
      <c r="M154" s="129"/>
      <c r="N154" s="129"/>
      <c r="O154" s="129"/>
      <c r="P154" s="38"/>
      <c r="Q154" s="38"/>
      <c r="R154" s="38">
        <f t="shared" si="20"/>
        <v>41</v>
      </c>
      <c r="S154" s="38">
        <f t="shared" si="21"/>
        <v>41</v>
      </c>
      <c r="T154" s="116">
        <f t="shared" si="18"/>
        <v>1.2907407407407407E-2</v>
      </c>
      <c r="U154" s="116">
        <f t="shared" si="17"/>
        <v>5.9449999999999998E-3</v>
      </c>
      <c r="V154" s="138" t="s">
        <v>65</v>
      </c>
      <c r="W154" s="128"/>
      <c r="X154" s="139"/>
      <c r="Y154" s="139"/>
      <c r="Z154" s="128">
        <v>34</v>
      </c>
      <c r="AA154" s="128">
        <v>108</v>
      </c>
      <c r="AB154" s="135">
        <v>0.14499999999999999</v>
      </c>
      <c r="AC154" s="140"/>
    </row>
    <row r="155" spans="1:29" ht="15" customHeight="1">
      <c r="A155" s="128">
        <v>5</v>
      </c>
      <c r="B155" s="128" t="s">
        <v>131</v>
      </c>
      <c r="C155" s="140" t="s">
        <v>132</v>
      </c>
      <c r="D155" s="93" t="s">
        <v>23</v>
      </c>
      <c r="E155" s="161" t="s">
        <v>124</v>
      </c>
      <c r="F155" s="99">
        <v>91</v>
      </c>
      <c r="G155" s="75"/>
      <c r="H155" s="129"/>
      <c r="I155" s="129"/>
      <c r="J155" s="129">
        <v>13</v>
      </c>
      <c r="K155" s="129">
        <f t="shared" si="19"/>
        <v>13</v>
      </c>
      <c r="L155" s="129"/>
      <c r="M155" s="129"/>
      <c r="N155" s="129"/>
      <c r="O155" s="129"/>
      <c r="P155" s="38"/>
      <c r="Q155" s="38"/>
      <c r="R155" s="38">
        <f t="shared" si="20"/>
        <v>13</v>
      </c>
      <c r="S155" s="38">
        <f t="shared" si="21"/>
        <v>13</v>
      </c>
      <c r="T155" s="116">
        <f t="shared" si="18"/>
        <v>4.092592592592593E-3</v>
      </c>
      <c r="U155" s="116">
        <f t="shared" si="17"/>
        <v>1.8849999999999997E-3</v>
      </c>
      <c r="V155" s="138" t="s">
        <v>65</v>
      </c>
      <c r="W155" s="128"/>
      <c r="X155" s="139"/>
      <c r="Y155" s="139"/>
      <c r="Z155" s="128">
        <v>34</v>
      </c>
      <c r="AA155" s="128">
        <v>108</v>
      </c>
      <c r="AB155" s="135">
        <v>0.14499999999999999</v>
      </c>
      <c r="AC155" s="140"/>
    </row>
    <row r="156" spans="1:29" ht="15" customHeight="1">
      <c r="A156" s="128">
        <v>6</v>
      </c>
      <c r="B156" s="128" t="s">
        <v>131</v>
      </c>
      <c r="C156" s="140" t="s">
        <v>132</v>
      </c>
      <c r="D156" s="93" t="s">
        <v>23</v>
      </c>
      <c r="E156" s="161" t="s">
        <v>43</v>
      </c>
      <c r="F156" s="161" t="s">
        <v>123</v>
      </c>
      <c r="G156" s="75"/>
      <c r="H156" s="129"/>
      <c r="I156" s="129"/>
      <c r="J156" s="129">
        <v>5</v>
      </c>
      <c r="K156" s="129">
        <f t="shared" si="19"/>
        <v>5</v>
      </c>
      <c r="L156" s="129"/>
      <c r="M156" s="129"/>
      <c r="N156" s="129"/>
      <c r="O156" s="129"/>
      <c r="P156" s="38"/>
      <c r="Q156" s="38"/>
      <c r="R156" s="38">
        <f t="shared" si="20"/>
        <v>5</v>
      </c>
      <c r="S156" s="38">
        <f t="shared" si="21"/>
        <v>5</v>
      </c>
      <c r="T156" s="116">
        <f t="shared" si="18"/>
        <v>1.5740740740740741E-3</v>
      </c>
      <c r="U156" s="116">
        <f t="shared" si="17"/>
        <v>7.2499999999999995E-4</v>
      </c>
      <c r="V156" s="138" t="s">
        <v>65</v>
      </c>
      <c r="W156" s="128"/>
      <c r="X156" s="139"/>
      <c r="Y156" s="139"/>
      <c r="Z156" s="128">
        <v>34</v>
      </c>
      <c r="AA156" s="128">
        <v>108</v>
      </c>
      <c r="AB156" s="135">
        <v>0.14499999999999999</v>
      </c>
      <c r="AC156" s="140"/>
    </row>
    <row r="157" spans="1:29" ht="15" customHeight="1">
      <c r="A157" s="128">
        <v>7</v>
      </c>
      <c r="B157" s="128" t="s">
        <v>131</v>
      </c>
      <c r="C157" s="140" t="s">
        <v>132</v>
      </c>
      <c r="D157" s="93" t="s">
        <v>23</v>
      </c>
      <c r="E157" s="161" t="s">
        <v>90</v>
      </c>
      <c r="F157" s="161" t="s">
        <v>123</v>
      </c>
      <c r="G157" s="75"/>
      <c r="H157" s="129"/>
      <c r="I157" s="129"/>
      <c r="J157" s="129">
        <v>8</v>
      </c>
      <c r="K157" s="129">
        <f t="shared" si="19"/>
        <v>8</v>
      </c>
      <c r="L157" s="129"/>
      <c r="M157" s="129"/>
      <c r="N157" s="129"/>
      <c r="O157" s="129"/>
      <c r="P157" s="38"/>
      <c r="Q157" s="38"/>
      <c r="R157" s="38">
        <f t="shared" si="20"/>
        <v>8</v>
      </c>
      <c r="S157" s="38">
        <f t="shared" si="21"/>
        <v>8</v>
      </c>
      <c r="T157" s="116">
        <f t="shared" si="18"/>
        <v>2.5185185185185189E-3</v>
      </c>
      <c r="U157" s="116">
        <f t="shared" si="17"/>
        <v>1.16E-3</v>
      </c>
      <c r="V157" s="138" t="s">
        <v>65</v>
      </c>
      <c r="W157" s="128"/>
      <c r="X157" s="139"/>
      <c r="Y157" s="139"/>
      <c r="Z157" s="128">
        <v>34</v>
      </c>
      <c r="AA157" s="128">
        <v>108</v>
      </c>
      <c r="AB157" s="135">
        <v>0.14499999999999999</v>
      </c>
      <c r="AC157" s="140"/>
    </row>
    <row r="158" spans="1:29" ht="15" customHeight="1">
      <c r="A158" s="128">
        <v>8</v>
      </c>
      <c r="B158" s="128" t="s">
        <v>131</v>
      </c>
      <c r="C158" s="140" t="s">
        <v>132</v>
      </c>
      <c r="D158" s="93" t="s">
        <v>23</v>
      </c>
      <c r="E158" s="161" t="s">
        <v>135</v>
      </c>
      <c r="F158" s="161" t="s">
        <v>80</v>
      </c>
      <c r="G158" s="75"/>
      <c r="H158" s="129"/>
      <c r="I158" s="129"/>
      <c r="J158" s="129">
        <v>14</v>
      </c>
      <c r="K158" s="129">
        <f t="shared" si="19"/>
        <v>14</v>
      </c>
      <c r="L158" s="129"/>
      <c r="M158" s="129"/>
      <c r="N158" s="129"/>
      <c r="O158" s="129"/>
      <c r="P158" s="38"/>
      <c r="Q158" s="38"/>
      <c r="R158" s="38">
        <f t="shared" si="20"/>
        <v>14</v>
      </c>
      <c r="S158" s="38">
        <f t="shared" si="21"/>
        <v>14</v>
      </c>
      <c r="T158" s="116">
        <f t="shared" si="18"/>
        <v>4.4074074074074076E-3</v>
      </c>
      <c r="U158" s="116">
        <f t="shared" si="17"/>
        <v>2.0299999999999997E-3</v>
      </c>
      <c r="V158" s="138" t="s">
        <v>65</v>
      </c>
      <c r="W158" s="128"/>
      <c r="X158" s="139"/>
      <c r="Y158" s="139"/>
      <c r="Z158" s="128">
        <v>34</v>
      </c>
      <c r="AA158" s="128">
        <v>108</v>
      </c>
      <c r="AB158" s="135">
        <v>0.14499999999999999</v>
      </c>
      <c r="AC158" s="140"/>
    </row>
    <row r="159" spans="1:29" ht="15" customHeight="1">
      <c r="A159" s="128">
        <v>9</v>
      </c>
      <c r="B159" s="128" t="s">
        <v>131</v>
      </c>
      <c r="C159" s="140" t="s">
        <v>132</v>
      </c>
      <c r="D159" s="93" t="s">
        <v>23</v>
      </c>
      <c r="E159" s="161" t="s">
        <v>91</v>
      </c>
      <c r="F159" s="161" t="s">
        <v>95</v>
      </c>
      <c r="G159" s="75"/>
      <c r="H159" s="129"/>
      <c r="I159" s="129"/>
      <c r="J159" s="129">
        <v>19</v>
      </c>
      <c r="K159" s="129">
        <f t="shared" si="19"/>
        <v>19</v>
      </c>
      <c r="L159" s="129"/>
      <c r="M159" s="129"/>
      <c r="N159" s="129"/>
      <c r="O159" s="129"/>
      <c r="P159" s="38"/>
      <c r="Q159" s="38"/>
      <c r="R159" s="38">
        <f t="shared" si="20"/>
        <v>19</v>
      </c>
      <c r="S159" s="38">
        <f t="shared" si="21"/>
        <v>19</v>
      </c>
      <c r="T159" s="116">
        <f t="shared" si="18"/>
        <v>5.9814814814814817E-3</v>
      </c>
      <c r="U159" s="116">
        <f t="shared" si="17"/>
        <v>2.7550000000000001E-3</v>
      </c>
      <c r="V159" s="138" t="s">
        <v>65</v>
      </c>
      <c r="W159" s="128"/>
      <c r="X159" s="139"/>
      <c r="Y159" s="139"/>
      <c r="Z159" s="128">
        <v>34</v>
      </c>
      <c r="AA159" s="128">
        <v>108</v>
      </c>
      <c r="AB159" s="135">
        <v>0.14499999999999999</v>
      </c>
      <c r="AC159" s="140"/>
    </row>
    <row r="160" spans="1:29" ht="15" customHeight="1">
      <c r="A160" s="128">
        <v>10</v>
      </c>
      <c r="B160" s="128" t="s">
        <v>131</v>
      </c>
      <c r="C160" s="140" t="s">
        <v>132</v>
      </c>
      <c r="D160" s="93" t="s">
        <v>23</v>
      </c>
      <c r="E160" s="161" t="s">
        <v>43</v>
      </c>
      <c r="F160" s="161" t="s">
        <v>136</v>
      </c>
      <c r="G160" s="75"/>
      <c r="H160" s="129"/>
      <c r="I160" s="129"/>
      <c r="J160" s="129">
        <v>14</v>
      </c>
      <c r="K160" s="129">
        <f t="shared" si="19"/>
        <v>14</v>
      </c>
      <c r="L160" s="129"/>
      <c r="M160" s="129"/>
      <c r="N160" s="129"/>
      <c r="O160" s="129"/>
      <c r="P160" s="38"/>
      <c r="Q160" s="38"/>
      <c r="R160" s="38">
        <f t="shared" si="20"/>
        <v>14</v>
      </c>
      <c r="S160" s="38">
        <f t="shared" si="21"/>
        <v>14</v>
      </c>
      <c r="T160" s="116">
        <f t="shared" si="18"/>
        <v>4.4074074074074076E-3</v>
      </c>
      <c r="U160" s="116">
        <f t="shared" si="17"/>
        <v>2.0299999999999997E-3</v>
      </c>
      <c r="V160" s="138" t="s">
        <v>65</v>
      </c>
      <c r="W160" s="128"/>
      <c r="X160" s="139"/>
      <c r="Y160" s="139"/>
      <c r="Z160" s="128">
        <v>34</v>
      </c>
      <c r="AA160" s="128">
        <v>108</v>
      </c>
      <c r="AB160" s="135">
        <v>0.14499999999999999</v>
      </c>
      <c r="AC160" s="140"/>
    </row>
    <row r="161" spans="1:29" s="84" customFormat="1" ht="15" customHeight="1">
      <c r="A161" s="75"/>
      <c r="B161" s="75"/>
      <c r="C161" s="82" t="s">
        <v>24</v>
      </c>
      <c r="D161" s="36" t="s">
        <v>23</v>
      </c>
      <c r="E161" s="75"/>
      <c r="F161" s="75"/>
      <c r="G161" s="75"/>
      <c r="H161" s="87"/>
      <c r="I161" s="87"/>
      <c r="J161" s="87">
        <f>SUM(J151:J160)</f>
        <v>210</v>
      </c>
      <c r="K161" s="87">
        <f t="shared" si="19"/>
        <v>210</v>
      </c>
      <c r="L161" s="87"/>
      <c r="M161" s="87"/>
      <c r="N161" s="87"/>
      <c r="O161" s="87"/>
      <c r="P161" s="46"/>
      <c r="Q161" s="46"/>
      <c r="R161" s="46">
        <f t="shared" si="20"/>
        <v>210</v>
      </c>
      <c r="S161" s="46">
        <f t="shared" si="21"/>
        <v>210</v>
      </c>
      <c r="T161" s="115">
        <f t="shared" si="18"/>
        <v>6.6111111111111107E-2</v>
      </c>
      <c r="U161" s="115">
        <f t="shared" si="17"/>
        <v>3.0449999999999998E-2</v>
      </c>
      <c r="V161" s="141"/>
      <c r="W161" s="75"/>
      <c r="X161" s="82"/>
      <c r="Y161" s="82"/>
      <c r="Z161" s="75">
        <v>34</v>
      </c>
      <c r="AA161" s="75">
        <v>108</v>
      </c>
      <c r="AB161" s="83">
        <v>0.14499999999999999</v>
      </c>
      <c r="AC161" s="136"/>
    </row>
    <row r="162" spans="1:29" ht="15" customHeight="1">
      <c r="A162" s="128">
        <v>1</v>
      </c>
      <c r="B162" s="128" t="s">
        <v>137</v>
      </c>
      <c r="C162" s="140" t="s">
        <v>138</v>
      </c>
      <c r="D162" s="93" t="s">
        <v>23</v>
      </c>
      <c r="E162" s="161" t="s">
        <v>139</v>
      </c>
      <c r="F162" s="128">
        <v>91</v>
      </c>
      <c r="G162" s="75"/>
      <c r="H162" s="87"/>
      <c r="I162" s="87"/>
      <c r="J162" s="129">
        <v>2</v>
      </c>
      <c r="K162" s="129">
        <f t="shared" si="19"/>
        <v>2</v>
      </c>
      <c r="L162" s="87"/>
      <c r="M162" s="87"/>
      <c r="N162" s="129"/>
      <c r="O162" s="129"/>
      <c r="P162" s="38"/>
      <c r="Q162" s="38"/>
      <c r="R162" s="38">
        <f t="shared" si="20"/>
        <v>2</v>
      </c>
      <c r="S162" s="38">
        <f t="shared" si="21"/>
        <v>2</v>
      </c>
      <c r="T162" s="116">
        <f t="shared" si="18"/>
        <v>9.722222222222223E-4</v>
      </c>
      <c r="U162" s="116">
        <f t="shared" si="17"/>
        <v>3.3E-4</v>
      </c>
      <c r="V162" s="138" t="s">
        <v>65</v>
      </c>
      <c r="W162" s="128"/>
      <c r="X162" s="139"/>
      <c r="Y162" s="139"/>
      <c r="Z162" s="128">
        <v>35</v>
      </c>
      <c r="AA162" s="128">
        <v>72</v>
      </c>
      <c r="AB162" s="135">
        <v>0.16500000000000001</v>
      </c>
      <c r="AC162" s="140"/>
    </row>
    <row r="163" spans="1:29" ht="15" customHeight="1">
      <c r="A163" s="128">
        <v>2</v>
      </c>
      <c r="B163" s="128" t="s">
        <v>137</v>
      </c>
      <c r="C163" s="140" t="s">
        <v>138</v>
      </c>
      <c r="D163" s="93" t="s">
        <v>23</v>
      </c>
      <c r="E163" s="161" t="s">
        <v>40</v>
      </c>
      <c r="F163" s="99">
        <v>99</v>
      </c>
      <c r="G163" s="75"/>
      <c r="H163" s="129"/>
      <c r="I163" s="129"/>
      <c r="J163" s="129">
        <v>83</v>
      </c>
      <c r="K163" s="129">
        <f t="shared" si="19"/>
        <v>83</v>
      </c>
      <c r="L163" s="129"/>
      <c r="M163" s="129"/>
      <c r="N163" s="129"/>
      <c r="O163" s="129"/>
      <c r="P163" s="38"/>
      <c r="Q163" s="38"/>
      <c r="R163" s="38">
        <f t="shared" si="20"/>
        <v>83</v>
      </c>
      <c r="S163" s="38">
        <f t="shared" si="21"/>
        <v>83</v>
      </c>
      <c r="T163" s="116">
        <f t="shared" si="18"/>
        <v>4.0347222222222222E-2</v>
      </c>
      <c r="U163" s="116">
        <f t="shared" ref="U163:U226" si="22">K163*AB163/1000</f>
        <v>1.3695000000000001E-2</v>
      </c>
      <c r="V163" s="138" t="s">
        <v>65</v>
      </c>
      <c r="W163" s="128"/>
      <c r="X163" s="139"/>
      <c r="Y163" s="139"/>
      <c r="Z163" s="128">
        <v>35</v>
      </c>
      <c r="AA163" s="128">
        <v>72</v>
      </c>
      <c r="AB163" s="135">
        <v>0.16500000000000001</v>
      </c>
      <c r="AC163" s="140"/>
    </row>
    <row r="164" spans="1:29" s="84" customFormat="1" ht="15" customHeight="1">
      <c r="A164" s="75"/>
      <c r="B164" s="136"/>
      <c r="C164" s="82" t="s">
        <v>24</v>
      </c>
      <c r="D164" s="36" t="s">
        <v>23</v>
      </c>
      <c r="E164" s="75"/>
      <c r="F164" s="75"/>
      <c r="G164" s="75"/>
      <c r="H164" s="87"/>
      <c r="I164" s="87"/>
      <c r="J164" s="87">
        <f>J162+J163</f>
        <v>85</v>
      </c>
      <c r="K164" s="87">
        <f t="shared" si="19"/>
        <v>85</v>
      </c>
      <c r="L164" s="87"/>
      <c r="M164" s="87"/>
      <c r="N164" s="87"/>
      <c r="O164" s="87"/>
      <c r="P164" s="46"/>
      <c r="Q164" s="46"/>
      <c r="R164" s="46">
        <f t="shared" si="20"/>
        <v>85</v>
      </c>
      <c r="S164" s="46">
        <f t="shared" si="21"/>
        <v>85</v>
      </c>
      <c r="T164" s="115">
        <f t="shared" si="18"/>
        <v>4.1319444444444443E-2</v>
      </c>
      <c r="U164" s="115">
        <f t="shared" si="22"/>
        <v>1.4025000000000001E-2</v>
      </c>
      <c r="V164" s="141"/>
      <c r="W164" s="75"/>
      <c r="X164" s="82"/>
      <c r="Y164" s="82"/>
      <c r="Z164" s="75">
        <v>35</v>
      </c>
      <c r="AA164" s="75">
        <v>72</v>
      </c>
      <c r="AB164" s="83">
        <v>0.16500000000000001</v>
      </c>
      <c r="AC164" s="136"/>
    </row>
    <row r="165" spans="1:29" ht="15" customHeight="1">
      <c r="A165" s="128">
        <v>1</v>
      </c>
      <c r="B165" s="136"/>
      <c r="C165" s="140" t="s">
        <v>140</v>
      </c>
      <c r="D165" s="93" t="s">
        <v>23</v>
      </c>
      <c r="E165" s="128">
        <v>39</v>
      </c>
      <c r="F165" s="99">
        <v>85</v>
      </c>
      <c r="G165" s="75"/>
      <c r="H165" s="129"/>
      <c r="I165" s="129"/>
      <c r="J165" s="129">
        <v>4</v>
      </c>
      <c r="K165" s="129">
        <f t="shared" si="19"/>
        <v>4</v>
      </c>
      <c r="L165" s="129"/>
      <c r="M165" s="129"/>
      <c r="N165" s="129"/>
      <c r="O165" s="129"/>
      <c r="P165" s="38"/>
      <c r="Q165" s="38"/>
      <c r="R165" s="38">
        <f t="shared" si="20"/>
        <v>4</v>
      </c>
      <c r="S165" s="38">
        <f t="shared" si="21"/>
        <v>4</v>
      </c>
      <c r="T165" s="116">
        <f t="shared" si="18"/>
        <v>6.3492063492063492E-4</v>
      </c>
      <c r="U165" s="116">
        <f t="shared" si="22"/>
        <v>4.0000000000000002E-4</v>
      </c>
      <c r="V165" s="138" t="s">
        <v>65</v>
      </c>
      <c r="W165" s="128"/>
      <c r="X165" s="139"/>
      <c r="Y165" s="139"/>
      <c r="Z165" s="128">
        <v>40</v>
      </c>
      <c r="AA165" s="128">
        <v>252</v>
      </c>
      <c r="AB165" s="135">
        <v>0.1</v>
      </c>
      <c r="AC165" s="140"/>
    </row>
    <row r="166" spans="1:29" ht="15" customHeight="1">
      <c r="A166" s="128">
        <v>2</v>
      </c>
      <c r="B166" s="136"/>
      <c r="C166" s="140" t="s">
        <v>140</v>
      </c>
      <c r="D166" s="93" t="s">
        <v>23</v>
      </c>
      <c r="E166" s="128">
        <v>50</v>
      </c>
      <c r="F166" s="99">
        <v>88</v>
      </c>
      <c r="G166" s="128">
        <v>253</v>
      </c>
      <c r="H166" s="129"/>
      <c r="I166" s="129"/>
      <c r="J166" s="129">
        <v>3</v>
      </c>
      <c r="K166" s="129">
        <f t="shared" si="19"/>
        <v>3</v>
      </c>
      <c r="L166" s="129"/>
      <c r="M166" s="129"/>
      <c r="N166" s="129"/>
      <c r="O166" s="129"/>
      <c r="P166" s="38"/>
      <c r="Q166" s="38"/>
      <c r="R166" s="38">
        <f t="shared" si="20"/>
        <v>3</v>
      </c>
      <c r="S166" s="38">
        <f t="shared" si="21"/>
        <v>3</v>
      </c>
      <c r="T166" s="339">
        <f t="shared" si="18"/>
        <v>4.7619047619047619E-4</v>
      </c>
      <c r="U166" s="339">
        <f t="shared" si="22"/>
        <v>3.0000000000000003E-4</v>
      </c>
      <c r="V166" s="138" t="s">
        <v>65</v>
      </c>
      <c r="W166" s="128"/>
      <c r="X166" s="139"/>
      <c r="Y166" s="139"/>
      <c r="Z166" s="128">
        <v>40</v>
      </c>
      <c r="AA166" s="128">
        <v>252</v>
      </c>
      <c r="AB166" s="135">
        <v>0.1</v>
      </c>
      <c r="AC166" s="140"/>
    </row>
    <row r="167" spans="1:29" ht="15" customHeight="1">
      <c r="A167" s="128">
        <v>3</v>
      </c>
      <c r="B167" s="136"/>
      <c r="C167" s="140" t="s">
        <v>140</v>
      </c>
      <c r="D167" s="93" t="s">
        <v>23</v>
      </c>
      <c r="E167" s="128">
        <v>2</v>
      </c>
      <c r="F167" s="99">
        <v>89</v>
      </c>
      <c r="G167" s="75"/>
      <c r="H167" s="129"/>
      <c r="I167" s="129"/>
      <c r="J167" s="129">
        <v>16</v>
      </c>
      <c r="K167" s="129">
        <f t="shared" si="19"/>
        <v>16</v>
      </c>
      <c r="L167" s="129"/>
      <c r="M167" s="129"/>
      <c r="N167" s="129"/>
      <c r="O167" s="129"/>
      <c r="P167" s="38"/>
      <c r="Q167" s="38"/>
      <c r="R167" s="38">
        <f t="shared" si="20"/>
        <v>16</v>
      </c>
      <c r="S167" s="38">
        <f t="shared" si="21"/>
        <v>16</v>
      </c>
      <c r="T167" s="116">
        <f t="shared" ref="T167:T230" si="23">(J167*Z167/1000)/AA167</f>
        <v>2.5396825396825397E-3</v>
      </c>
      <c r="U167" s="116">
        <f t="shared" si="22"/>
        <v>1.6000000000000001E-3</v>
      </c>
      <c r="V167" s="138" t="s">
        <v>65</v>
      </c>
      <c r="W167" s="128"/>
      <c r="X167" s="139"/>
      <c r="Y167" s="139"/>
      <c r="Z167" s="128">
        <v>40</v>
      </c>
      <c r="AA167" s="128">
        <v>252</v>
      </c>
      <c r="AB167" s="135">
        <v>0.1</v>
      </c>
      <c r="AC167" s="140"/>
    </row>
    <row r="168" spans="1:29" ht="15" customHeight="1">
      <c r="A168" s="128">
        <v>4</v>
      </c>
      <c r="B168" s="136"/>
      <c r="C168" s="140" t="s">
        <v>140</v>
      </c>
      <c r="D168" s="93" t="s">
        <v>23</v>
      </c>
      <c r="E168" s="128">
        <v>11</v>
      </c>
      <c r="F168" s="99">
        <v>92</v>
      </c>
      <c r="G168" s="128">
        <v>253</v>
      </c>
      <c r="H168" s="129"/>
      <c r="I168" s="129"/>
      <c r="J168" s="129">
        <v>42</v>
      </c>
      <c r="K168" s="129">
        <f t="shared" si="19"/>
        <v>42</v>
      </c>
      <c r="L168" s="129"/>
      <c r="M168" s="129"/>
      <c r="N168" s="129"/>
      <c r="O168" s="129"/>
      <c r="P168" s="38"/>
      <c r="Q168" s="38"/>
      <c r="R168" s="38">
        <f t="shared" si="20"/>
        <v>42</v>
      </c>
      <c r="S168" s="38">
        <f t="shared" si="21"/>
        <v>42</v>
      </c>
      <c r="T168" s="116">
        <f t="shared" si="23"/>
        <v>6.6666666666666662E-3</v>
      </c>
      <c r="U168" s="116">
        <f t="shared" si="22"/>
        <v>4.2000000000000006E-3</v>
      </c>
      <c r="V168" s="138" t="s">
        <v>65</v>
      </c>
      <c r="W168" s="128"/>
      <c r="X168" s="139"/>
      <c r="Y168" s="139"/>
      <c r="Z168" s="128">
        <v>40</v>
      </c>
      <c r="AA168" s="128">
        <v>252</v>
      </c>
      <c r="AB168" s="135">
        <v>0.1</v>
      </c>
      <c r="AC168" s="140"/>
    </row>
    <row r="169" spans="1:29" ht="15" customHeight="1">
      <c r="A169" s="128">
        <v>5</v>
      </c>
      <c r="B169" s="136"/>
      <c r="C169" s="140" t="s">
        <v>140</v>
      </c>
      <c r="D169" s="93" t="s">
        <v>23</v>
      </c>
      <c r="E169" s="128">
        <v>9</v>
      </c>
      <c r="F169" s="161" t="s">
        <v>77</v>
      </c>
      <c r="G169" s="128"/>
      <c r="H169" s="129"/>
      <c r="I169" s="129"/>
      <c r="J169" s="129">
        <v>46</v>
      </c>
      <c r="K169" s="129">
        <f t="shared" si="19"/>
        <v>46</v>
      </c>
      <c r="L169" s="129"/>
      <c r="M169" s="129"/>
      <c r="N169" s="129"/>
      <c r="O169" s="129"/>
      <c r="P169" s="38"/>
      <c r="Q169" s="38"/>
      <c r="R169" s="38">
        <f t="shared" si="20"/>
        <v>46</v>
      </c>
      <c r="S169" s="38">
        <f t="shared" si="21"/>
        <v>46</v>
      </c>
      <c r="T169" s="116">
        <f t="shared" si="23"/>
        <v>7.301587301587302E-3</v>
      </c>
      <c r="U169" s="116">
        <f t="shared" si="22"/>
        <v>4.6000000000000008E-3</v>
      </c>
      <c r="V169" s="138" t="s">
        <v>65</v>
      </c>
      <c r="W169" s="128"/>
      <c r="X169" s="139"/>
      <c r="Y169" s="139"/>
      <c r="Z169" s="128">
        <v>40</v>
      </c>
      <c r="AA169" s="128">
        <v>252</v>
      </c>
      <c r="AB169" s="135">
        <v>0.1</v>
      </c>
      <c r="AC169" s="140"/>
    </row>
    <row r="170" spans="1:29" ht="15" customHeight="1">
      <c r="A170" s="128">
        <v>6</v>
      </c>
      <c r="B170" s="136"/>
      <c r="C170" s="140" t="s">
        <v>140</v>
      </c>
      <c r="D170" s="93" t="s">
        <v>23</v>
      </c>
      <c r="E170" s="161" t="s">
        <v>136</v>
      </c>
      <c r="F170" s="161" t="s">
        <v>94</v>
      </c>
      <c r="G170" s="75"/>
      <c r="H170" s="129"/>
      <c r="I170" s="129"/>
      <c r="J170" s="129">
        <v>35</v>
      </c>
      <c r="K170" s="129">
        <f t="shared" si="19"/>
        <v>35</v>
      </c>
      <c r="L170" s="129"/>
      <c r="M170" s="129"/>
      <c r="N170" s="129"/>
      <c r="O170" s="129"/>
      <c r="P170" s="38"/>
      <c r="Q170" s="38"/>
      <c r="R170" s="38">
        <f t="shared" si="20"/>
        <v>35</v>
      </c>
      <c r="S170" s="38">
        <f t="shared" si="21"/>
        <v>35</v>
      </c>
      <c r="T170" s="116">
        <f t="shared" si="23"/>
        <v>5.5555555555555549E-3</v>
      </c>
      <c r="U170" s="116">
        <f t="shared" si="22"/>
        <v>3.5000000000000001E-3</v>
      </c>
      <c r="V170" s="138" t="s">
        <v>65</v>
      </c>
      <c r="W170" s="128"/>
      <c r="X170" s="139"/>
      <c r="Y170" s="139"/>
      <c r="Z170" s="128">
        <v>40</v>
      </c>
      <c r="AA170" s="128">
        <v>252</v>
      </c>
      <c r="AB170" s="135">
        <v>0.1</v>
      </c>
      <c r="AC170" s="140"/>
    </row>
    <row r="171" spans="1:29" ht="15" customHeight="1">
      <c r="A171" s="128">
        <v>7</v>
      </c>
      <c r="B171" s="136"/>
      <c r="C171" s="140" t="s">
        <v>140</v>
      </c>
      <c r="D171" s="93" t="s">
        <v>23</v>
      </c>
      <c r="E171" s="128">
        <v>2</v>
      </c>
      <c r="F171" s="161" t="s">
        <v>123</v>
      </c>
      <c r="G171" s="128"/>
      <c r="H171" s="129"/>
      <c r="I171" s="129"/>
      <c r="J171" s="129">
        <v>12</v>
      </c>
      <c r="K171" s="129">
        <f t="shared" si="19"/>
        <v>12</v>
      </c>
      <c r="L171" s="129"/>
      <c r="M171" s="129"/>
      <c r="N171" s="129"/>
      <c r="O171" s="129"/>
      <c r="P171" s="38"/>
      <c r="Q171" s="38"/>
      <c r="R171" s="38">
        <f t="shared" si="20"/>
        <v>12</v>
      </c>
      <c r="S171" s="38">
        <f t="shared" si="21"/>
        <v>12</v>
      </c>
      <c r="T171" s="116">
        <f t="shared" si="23"/>
        <v>1.9047619047619048E-3</v>
      </c>
      <c r="U171" s="116">
        <f t="shared" si="22"/>
        <v>1.2000000000000001E-3</v>
      </c>
      <c r="V171" s="138" t="s">
        <v>65</v>
      </c>
      <c r="W171" s="128"/>
      <c r="X171" s="139"/>
      <c r="Y171" s="139"/>
      <c r="Z171" s="128">
        <v>40</v>
      </c>
      <c r="AA171" s="128">
        <v>252</v>
      </c>
      <c r="AB171" s="135">
        <v>0.1</v>
      </c>
      <c r="AC171" s="140"/>
    </row>
    <row r="172" spans="1:29" ht="15" customHeight="1">
      <c r="A172" s="128">
        <v>8</v>
      </c>
      <c r="B172" s="136"/>
      <c r="C172" s="140" t="s">
        <v>140</v>
      </c>
      <c r="D172" s="93" t="s">
        <v>23</v>
      </c>
      <c r="E172" s="161" t="s">
        <v>136</v>
      </c>
      <c r="F172" s="161" t="s">
        <v>123</v>
      </c>
      <c r="G172" s="128">
        <v>253</v>
      </c>
      <c r="H172" s="129"/>
      <c r="I172" s="129"/>
      <c r="J172" s="129">
        <v>15</v>
      </c>
      <c r="K172" s="129">
        <f t="shared" si="19"/>
        <v>15</v>
      </c>
      <c r="L172" s="129"/>
      <c r="M172" s="129"/>
      <c r="N172" s="129"/>
      <c r="O172" s="129"/>
      <c r="P172" s="38"/>
      <c r="Q172" s="38"/>
      <c r="R172" s="38">
        <f t="shared" si="20"/>
        <v>15</v>
      </c>
      <c r="S172" s="38">
        <f t="shared" si="21"/>
        <v>15</v>
      </c>
      <c r="T172" s="116">
        <f t="shared" si="23"/>
        <v>2.3809523809523807E-3</v>
      </c>
      <c r="U172" s="116">
        <f t="shared" si="22"/>
        <v>1.5E-3</v>
      </c>
      <c r="V172" s="138" t="s">
        <v>65</v>
      </c>
      <c r="W172" s="128"/>
      <c r="X172" s="139"/>
      <c r="Y172" s="139"/>
      <c r="Z172" s="128">
        <v>40</v>
      </c>
      <c r="AA172" s="128">
        <v>252</v>
      </c>
      <c r="AB172" s="135">
        <v>0.1</v>
      </c>
      <c r="AC172" s="140"/>
    </row>
    <row r="173" spans="1:29" ht="15" customHeight="1">
      <c r="A173" s="128">
        <v>9</v>
      </c>
      <c r="B173" s="136"/>
      <c r="C173" s="140" t="s">
        <v>140</v>
      </c>
      <c r="D173" s="93" t="s">
        <v>23</v>
      </c>
      <c r="E173" s="99">
        <v>9</v>
      </c>
      <c r="F173" s="161" t="s">
        <v>123</v>
      </c>
      <c r="G173" s="128"/>
      <c r="H173" s="129"/>
      <c r="I173" s="129"/>
      <c r="J173" s="129">
        <v>12</v>
      </c>
      <c r="K173" s="129">
        <f t="shared" si="19"/>
        <v>12</v>
      </c>
      <c r="L173" s="129"/>
      <c r="M173" s="129"/>
      <c r="N173" s="129"/>
      <c r="O173" s="129"/>
      <c r="P173" s="38"/>
      <c r="Q173" s="38"/>
      <c r="R173" s="38">
        <f t="shared" si="20"/>
        <v>12</v>
      </c>
      <c r="S173" s="38">
        <f t="shared" si="21"/>
        <v>12</v>
      </c>
      <c r="T173" s="116">
        <f t="shared" si="23"/>
        <v>1.9047619047619048E-3</v>
      </c>
      <c r="U173" s="116">
        <f t="shared" si="22"/>
        <v>1.2000000000000001E-3</v>
      </c>
      <c r="V173" s="138" t="s">
        <v>65</v>
      </c>
      <c r="W173" s="128"/>
      <c r="X173" s="139"/>
      <c r="Y173" s="139"/>
      <c r="Z173" s="128">
        <v>40</v>
      </c>
      <c r="AA173" s="128">
        <v>252</v>
      </c>
      <c r="AB173" s="135">
        <v>0.1</v>
      </c>
      <c r="AC173" s="140"/>
    </row>
    <row r="174" spans="1:29" ht="15" customHeight="1">
      <c r="A174" s="128">
        <v>10</v>
      </c>
      <c r="B174" s="136"/>
      <c r="C174" s="140" t="s">
        <v>140</v>
      </c>
      <c r="D174" s="93" t="s">
        <v>23</v>
      </c>
      <c r="E174" s="128">
        <v>16</v>
      </c>
      <c r="F174" s="161" t="s">
        <v>78</v>
      </c>
      <c r="G174" s="75"/>
      <c r="H174" s="129"/>
      <c r="I174" s="129"/>
      <c r="J174" s="129">
        <v>58</v>
      </c>
      <c r="K174" s="129">
        <f t="shared" si="19"/>
        <v>58</v>
      </c>
      <c r="L174" s="129"/>
      <c r="M174" s="129"/>
      <c r="N174" s="129"/>
      <c r="O174" s="129"/>
      <c r="P174" s="38"/>
      <c r="Q174" s="38"/>
      <c r="R174" s="38">
        <f t="shared" si="20"/>
        <v>58</v>
      </c>
      <c r="S174" s="38">
        <f t="shared" si="21"/>
        <v>58</v>
      </c>
      <c r="T174" s="116">
        <f t="shared" si="23"/>
        <v>9.2063492063492059E-3</v>
      </c>
      <c r="U174" s="116">
        <f t="shared" si="22"/>
        <v>5.8000000000000005E-3</v>
      </c>
      <c r="V174" s="138" t="s">
        <v>65</v>
      </c>
      <c r="W174" s="128"/>
      <c r="X174" s="139"/>
      <c r="Y174" s="139"/>
      <c r="Z174" s="128">
        <v>40</v>
      </c>
      <c r="AA174" s="128">
        <v>252</v>
      </c>
      <c r="AB174" s="135">
        <v>0.1</v>
      </c>
      <c r="AC174" s="140"/>
    </row>
    <row r="175" spans="1:29" ht="15" customHeight="1">
      <c r="A175" s="128">
        <v>11</v>
      </c>
      <c r="B175" s="136"/>
      <c r="C175" s="140" t="s">
        <v>140</v>
      </c>
      <c r="D175" s="93" t="s">
        <v>23</v>
      </c>
      <c r="E175" s="128">
        <v>12</v>
      </c>
      <c r="F175" s="161" t="s">
        <v>95</v>
      </c>
      <c r="G175" s="75"/>
      <c r="H175" s="129"/>
      <c r="I175" s="129"/>
      <c r="J175" s="129">
        <v>45</v>
      </c>
      <c r="K175" s="129">
        <f t="shared" si="19"/>
        <v>45</v>
      </c>
      <c r="L175" s="129"/>
      <c r="M175" s="129"/>
      <c r="N175" s="129"/>
      <c r="O175" s="129"/>
      <c r="P175" s="38"/>
      <c r="Q175" s="38"/>
      <c r="R175" s="38">
        <f t="shared" si="20"/>
        <v>45</v>
      </c>
      <c r="S175" s="38">
        <f t="shared" si="21"/>
        <v>45</v>
      </c>
      <c r="T175" s="116">
        <f t="shared" si="23"/>
        <v>7.1428571428571426E-3</v>
      </c>
      <c r="U175" s="116">
        <f t="shared" si="22"/>
        <v>4.4999999999999997E-3</v>
      </c>
      <c r="V175" s="138" t="s">
        <v>65</v>
      </c>
      <c r="W175" s="128"/>
      <c r="X175" s="139"/>
      <c r="Y175" s="139"/>
      <c r="Z175" s="128">
        <v>40</v>
      </c>
      <c r="AA175" s="128">
        <v>252</v>
      </c>
      <c r="AB175" s="135">
        <v>0.1</v>
      </c>
      <c r="AC175" s="140"/>
    </row>
    <row r="176" spans="1:29" ht="15" customHeight="1">
      <c r="A176" s="128">
        <v>12</v>
      </c>
      <c r="B176" s="136"/>
      <c r="C176" s="140" t="s">
        <v>140</v>
      </c>
      <c r="D176" s="93" t="s">
        <v>23</v>
      </c>
      <c r="E176" s="128">
        <v>24</v>
      </c>
      <c r="F176" s="161" t="s">
        <v>120</v>
      </c>
      <c r="G176" s="75"/>
      <c r="H176" s="129"/>
      <c r="I176" s="129"/>
      <c r="J176" s="129">
        <v>18</v>
      </c>
      <c r="K176" s="129">
        <f t="shared" si="19"/>
        <v>18</v>
      </c>
      <c r="L176" s="129"/>
      <c r="M176" s="129"/>
      <c r="N176" s="129"/>
      <c r="O176" s="129"/>
      <c r="P176" s="38"/>
      <c r="Q176" s="38"/>
      <c r="R176" s="38">
        <f t="shared" si="20"/>
        <v>18</v>
      </c>
      <c r="S176" s="38">
        <f t="shared" si="21"/>
        <v>18</v>
      </c>
      <c r="T176" s="116">
        <f t="shared" si="23"/>
        <v>2.8571428571428571E-3</v>
      </c>
      <c r="U176" s="116">
        <f t="shared" si="22"/>
        <v>1.8E-3</v>
      </c>
      <c r="V176" s="138" t="s">
        <v>65</v>
      </c>
      <c r="W176" s="128"/>
      <c r="X176" s="139"/>
      <c r="Y176" s="139"/>
      <c r="Z176" s="128">
        <v>40</v>
      </c>
      <c r="AA176" s="128">
        <v>252</v>
      </c>
      <c r="AB176" s="135">
        <v>0.1</v>
      </c>
      <c r="AC176" s="140"/>
    </row>
    <row r="177" spans="1:29" s="84" customFormat="1" ht="15" customHeight="1">
      <c r="A177" s="75"/>
      <c r="B177" s="136"/>
      <c r="C177" s="82" t="s">
        <v>24</v>
      </c>
      <c r="D177" s="36" t="s">
        <v>23</v>
      </c>
      <c r="E177" s="75"/>
      <c r="F177" s="75"/>
      <c r="G177" s="75"/>
      <c r="H177" s="87"/>
      <c r="I177" s="87"/>
      <c r="J177" s="87">
        <f>SUM(J165:J176)</f>
        <v>306</v>
      </c>
      <c r="K177" s="87">
        <f t="shared" si="19"/>
        <v>306</v>
      </c>
      <c r="L177" s="87"/>
      <c r="M177" s="87"/>
      <c r="N177" s="87"/>
      <c r="O177" s="87"/>
      <c r="P177" s="46"/>
      <c r="Q177" s="46"/>
      <c r="R177" s="46">
        <f t="shared" si="20"/>
        <v>306</v>
      </c>
      <c r="S177" s="46">
        <f t="shared" si="21"/>
        <v>306</v>
      </c>
      <c r="T177" s="115">
        <f t="shared" si="23"/>
        <v>4.8571428571428571E-2</v>
      </c>
      <c r="U177" s="115">
        <f t="shared" si="22"/>
        <v>3.0600000000000002E-2</v>
      </c>
      <c r="V177" s="141"/>
      <c r="W177" s="75"/>
      <c r="X177" s="82"/>
      <c r="Y177" s="82"/>
      <c r="Z177" s="75">
        <v>40</v>
      </c>
      <c r="AA177" s="75">
        <v>252</v>
      </c>
      <c r="AB177" s="83">
        <v>0.1</v>
      </c>
      <c r="AC177" s="136"/>
    </row>
    <row r="178" spans="1:29" ht="15" customHeight="1">
      <c r="A178" s="128">
        <v>1</v>
      </c>
      <c r="B178" s="136"/>
      <c r="C178" s="140" t="s">
        <v>142</v>
      </c>
      <c r="D178" s="93" t="s">
        <v>23</v>
      </c>
      <c r="E178" s="161" t="s">
        <v>110</v>
      </c>
      <c r="F178" s="161" t="s">
        <v>77</v>
      </c>
      <c r="G178" s="128"/>
      <c r="H178" s="129"/>
      <c r="I178" s="129"/>
      <c r="J178" s="129">
        <v>178</v>
      </c>
      <c r="K178" s="129">
        <f t="shared" si="19"/>
        <v>178</v>
      </c>
      <c r="L178" s="129"/>
      <c r="M178" s="129"/>
      <c r="N178" s="129"/>
      <c r="O178" s="129"/>
      <c r="P178" s="38"/>
      <c r="Q178" s="38"/>
      <c r="R178" s="38">
        <f t="shared" si="20"/>
        <v>178</v>
      </c>
      <c r="S178" s="38">
        <f t="shared" si="21"/>
        <v>178</v>
      </c>
      <c r="T178" s="116">
        <f t="shared" si="23"/>
        <v>8.8999999999999999E-3</v>
      </c>
      <c r="U178" s="338">
        <f t="shared" si="22"/>
        <v>1.7799999999999999E-4</v>
      </c>
      <c r="V178" s="342"/>
      <c r="W178" s="128"/>
      <c r="X178" s="139"/>
      <c r="Y178" s="139"/>
      <c r="Z178" s="128">
        <v>5</v>
      </c>
      <c r="AA178" s="128">
        <v>100</v>
      </c>
      <c r="AB178" s="135">
        <v>1E-3</v>
      </c>
      <c r="AC178" s="140"/>
    </row>
    <row r="179" spans="1:29" ht="15" customHeight="1">
      <c r="A179" s="128">
        <v>2</v>
      </c>
      <c r="B179" s="136"/>
      <c r="C179" s="140" t="s">
        <v>142</v>
      </c>
      <c r="D179" s="93" t="s">
        <v>23</v>
      </c>
      <c r="E179" s="128">
        <v>2</v>
      </c>
      <c r="F179" s="161" t="s">
        <v>69</v>
      </c>
      <c r="G179" s="128"/>
      <c r="H179" s="129"/>
      <c r="I179" s="129"/>
      <c r="J179" s="129">
        <v>78</v>
      </c>
      <c r="K179" s="129">
        <f t="shared" si="19"/>
        <v>78</v>
      </c>
      <c r="L179" s="129"/>
      <c r="M179" s="129"/>
      <c r="N179" s="129"/>
      <c r="O179" s="129"/>
      <c r="P179" s="38"/>
      <c r="Q179" s="38"/>
      <c r="R179" s="38">
        <f t="shared" si="20"/>
        <v>78</v>
      </c>
      <c r="S179" s="38">
        <f t="shared" si="21"/>
        <v>78</v>
      </c>
      <c r="T179" s="116">
        <f t="shared" si="23"/>
        <v>3.9000000000000003E-3</v>
      </c>
      <c r="U179" s="338">
        <f t="shared" si="22"/>
        <v>7.7999999999999999E-5</v>
      </c>
      <c r="V179" s="342"/>
      <c r="W179" s="128"/>
      <c r="X179" s="129"/>
      <c r="Y179" s="139"/>
      <c r="Z179" s="128">
        <v>5</v>
      </c>
      <c r="AA179" s="128">
        <v>100</v>
      </c>
      <c r="AB179" s="135">
        <v>1E-3</v>
      </c>
      <c r="AC179" s="128"/>
    </row>
    <row r="180" spans="1:29" ht="15" customHeight="1">
      <c r="A180" s="128">
        <v>3</v>
      </c>
      <c r="B180" s="136"/>
      <c r="C180" s="140" t="s">
        <v>142</v>
      </c>
      <c r="D180" s="93" t="s">
        <v>23</v>
      </c>
      <c r="E180" s="161" t="s">
        <v>77</v>
      </c>
      <c r="F180" s="161" t="s">
        <v>77</v>
      </c>
      <c r="G180" s="128"/>
      <c r="H180" s="129"/>
      <c r="I180" s="129"/>
      <c r="J180" s="129">
        <v>1</v>
      </c>
      <c r="K180" s="129">
        <f t="shared" si="19"/>
        <v>1</v>
      </c>
      <c r="L180" s="129"/>
      <c r="M180" s="129"/>
      <c r="N180" s="129"/>
      <c r="O180" s="129"/>
      <c r="P180" s="38"/>
      <c r="Q180" s="38"/>
      <c r="R180" s="38">
        <f t="shared" si="20"/>
        <v>1</v>
      </c>
      <c r="S180" s="38">
        <f t="shared" si="21"/>
        <v>1</v>
      </c>
      <c r="T180" s="339">
        <f t="shared" si="23"/>
        <v>5.0000000000000002E-5</v>
      </c>
      <c r="U180" s="338">
        <f t="shared" si="22"/>
        <v>9.9999999999999995E-7</v>
      </c>
      <c r="V180" s="342"/>
      <c r="W180" s="128"/>
      <c r="X180" s="139"/>
      <c r="Y180" s="139"/>
      <c r="Z180" s="128">
        <v>5</v>
      </c>
      <c r="AA180" s="128">
        <v>100</v>
      </c>
      <c r="AB180" s="135">
        <v>1E-3</v>
      </c>
      <c r="AC180" s="140"/>
    </row>
    <row r="181" spans="1:29" s="84" customFormat="1" ht="15" customHeight="1">
      <c r="A181" s="75"/>
      <c r="B181" s="136"/>
      <c r="C181" s="82" t="s">
        <v>24</v>
      </c>
      <c r="D181" s="36" t="s">
        <v>23</v>
      </c>
      <c r="E181" s="75"/>
      <c r="F181" s="75"/>
      <c r="G181" s="75"/>
      <c r="H181" s="87"/>
      <c r="I181" s="87"/>
      <c r="J181" s="87">
        <f>SUM(J178:J180)</f>
        <v>257</v>
      </c>
      <c r="K181" s="87">
        <f t="shared" si="19"/>
        <v>257</v>
      </c>
      <c r="L181" s="87"/>
      <c r="M181" s="87"/>
      <c r="N181" s="87"/>
      <c r="O181" s="87"/>
      <c r="P181" s="46"/>
      <c r="Q181" s="46"/>
      <c r="R181" s="46">
        <f t="shared" si="20"/>
        <v>257</v>
      </c>
      <c r="S181" s="46">
        <f t="shared" si="21"/>
        <v>257</v>
      </c>
      <c r="T181" s="115">
        <f t="shared" si="23"/>
        <v>1.2849999999999999E-2</v>
      </c>
      <c r="U181" s="343">
        <f t="shared" si="22"/>
        <v>2.5700000000000001E-4</v>
      </c>
      <c r="V181" s="164"/>
      <c r="W181" s="75"/>
      <c r="X181" s="82"/>
      <c r="Y181" s="82"/>
      <c r="Z181" s="75">
        <v>5</v>
      </c>
      <c r="AA181" s="75">
        <v>100</v>
      </c>
      <c r="AB181" s="83">
        <v>1E-3</v>
      </c>
      <c r="AC181" s="136"/>
    </row>
    <row r="182" spans="1:29" ht="15" customHeight="1">
      <c r="A182" s="128">
        <v>1</v>
      </c>
      <c r="B182" s="128" t="s">
        <v>143</v>
      </c>
      <c r="C182" s="140" t="s">
        <v>144</v>
      </c>
      <c r="D182" s="93" t="s">
        <v>23</v>
      </c>
      <c r="E182" s="128">
        <v>5</v>
      </c>
      <c r="F182" s="128">
        <v>91</v>
      </c>
      <c r="G182" s="75"/>
      <c r="H182" s="129"/>
      <c r="I182" s="129"/>
      <c r="J182" s="129">
        <v>3</v>
      </c>
      <c r="K182" s="129">
        <f t="shared" si="19"/>
        <v>3</v>
      </c>
      <c r="L182" s="129"/>
      <c r="M182" s="129"/>
      <c r="N182" s="129"/>
      <c r="O182" s="129"/>
      <c r="P182" s="38"/>
      <c r="Q182" s="38"/>
      <c r="R182" s="38">
        <f t="shared" si="20"/>
        <v>3</v>
      </c>
      <c r="S182" s="38">
        <f t="shared" si="21"/>
        <v>3</v>
      </c>
      <c r="T182" s="116">
        <f t="shared" si="23"/>
        <v>1.6071428571428573E-2</v>
      </c>
      <c r="U182" s="116">
        <f t="shared" si="22"/>
        <v>6.8999999999999999E-3</v>
      </c>
      <c r="V182" s="342"/>
      <c r="W182" s="128"/>
      <c r="X182" s="139"/>
      <c r="Y182" s="139"/>
      <c r="Z182" s="128">
        <v>75</v>
      </c>
      <c r="AA182" s="128">
        <v>14</v>
      </c>
      <c r="AB182" s="135">
        <v>2.2999999999999998</v>
      </c>
      <c r="AC182" s="140"/>
    </row>
    <row r="183" spans="1:29" ht="15" customHeight="1">
      <c r="A183" s="128">
        <v>2</v>
      </c>
      <c r="B183" s="128" t="s">
        <v>143</v>
      </c>
      <c r="C183" s="140" t="s">
        <v>144</v>
      </c>
      <c r="D183" s="93" t="s">
        <v>23</v>
      </c>
      <c r="E183" s="128">
        <v>1</v>
      </c>
      <c r="F183" s="161" t="s">
        <v>77</v>
      </c>
      <c r="G183" s="75"/>
      <c r="H183" s="129"/>
      <c r="I183" s="129"/>
      <c r="J183" s="129">
        <v>23</v>
      </c>
      <c r="K183" s="129">
        <f t="shared" si="19"/>
        <v>23</v>
      </c>
      <c r="L183" s="129"/>
      <c r="M183" s="129"/>
      <c r="N183" s="129"/>
      <c r="O183" s="129"/>
      <c r="P183" s="38"/>
      <c r="Q183" s="38"/>
      <c r="R183" s="38">
        <f t="shared" si="20"/>
        <v>23</v>
      </c>
      <c r="S183" s="38">
        <f t="shared" si="21"/>
        <v>23</v>
      </c>
      <c r="T183" s="116">
        <f t="shared" si="23"/>
        <v>0.12321428571428572</v>
      </c>
      <c r="U183" s="116">
        <f t="shared" si="22"/>
        <v>5.2899999999999996E-2</v>
      </c>
      <c r="V183" s="342"/>
      <c r="W183" s="128"/>
      <c r="X183" s="139"/>
      <c r="Y183" s="139"/>
      <c r="Z183" s="128">
        <v>75</v>
      </c>
      <c r="AA183" s="128">
        <v>14</v>
      </c>
      <c r="AB183" s="135">
        <v>2.2999999999999998</v>
      </c>
      <c r="AC183" s="140"/>
    </row>
    <row r="184" spans="1:29" ht="15" customHeight="1">
      <c r="A184" s="128">
        <v>3</v>
      </c>
      <c r="B184" s="128" t="s">
        <v>143</v>
      </c>
      <c r="C184" s="140" t="s">
        <v>144</v>
      </c>
      <c r="D184" s="93" t="s">
        <v>23</v>
      </c>
      <c r="E184" s="161" t="s">
        <v>145</v>
      </c>
      <c r="F184" s="161" t="s">
        <v>77</v>
      </c>
      <c r="G184" s="75"/>
      <c r="H184" s="129"/>
      <c r="I184" s="129"/>
      <c r="J184" s="129">
        <v>11</v>
      </c>
      <c r="K184" s="129">
        <f t="shared" si="19"/>
        <v>11</v>
      </c>
      <c r="L184" s="129"/>
      <c r="M184" s="129"/>
      <c r="N184" s="129"/>
      <c r="O184" s="129"/>
      <c r="P184" s="38"/>
      <c r="Q184" s="38"/>
      <c r="R184" s="38">
        <f t="shared" si="20"/>
        <v>11</v>
      </c>
      <c r="S184" s="38">
        <f t="shared" si="21"/>
        <v>11</v>
      </c>
      <c r="T184" s="116">
        <f t="shared" si="23"/>
        <v>5.8928571428571427E-2</v>
      </c>
      <c r="U184" s="116">
        <f t="shared" si="22"/>
        <v>2.5299999999999996E-2</v>
      </c>
      <c r="V184" s="342"/>
      <c r="W184" s="128"/>
      <c r="X184" s="139"/>
      <c r="Y184" s="139"/>
      <c r="Z184" s="128">
        <v>75</v>
      </c>
      <c r="AA184" s="128">
        <v>14</v>
      </c>
      <c r="AB184" s="135">
        <v>2.2999999999999998</v>
      </c>
      <c r="AC184" s="140"/>
    </row>
    <row r="185" spans="1:29" ht="15" customHeight="1">
      <c r="A185" s="128">
        <v>4</v>
      </c>
      <c r="B185" s="128" t="s">
        <v>143</v>
      </c>
      <c r="C185" s="140" t="s">
        <v>144</v>
      </c>
      <c r="D185" s="93" t="s">
        <v>23</v>
      </c>
      <c r="E185" s="161" t="s">
        <v>146</v>
      </c>
      <c r="F185" s="161" t="s">
        <v>77</v>
      </c>
      <c r="G185" s="75"/>
      <c r="H185" s="129"/>
      <c r="I185" s="129"/>
      <c r="J185" s="129">
        <v>7</v>
      </c>
      <c r="K185" s="129">
        <f t="shared" si="19"/>
        <v>7</v>
      </c>
      <c r="L185" s="129"/>
      <c r="M185" s="129"/>
      <c r="N185" s="129"/>
      <c r="O185" s="129"/>
      <c r="P185" s="38"/>
      <c r="Q185" s="38"/>
      <c r="R185" s="38">
        <f t="shared" si="20"/>
        <v>7</v>
      </c>
      <c r="S185" s="38">
        <f t="shared" si="21"/>
        <v>7</v>
      </c>
      <c r="T185" s="116">
        <f t="shared" si="23"/>
        <v>3.7499999999999999E-2</v>
      </c>
      <c r="U185" s="116">
        <f t="shared" si="22"/>
        <v>1.6099999999999996E-2</v>
      </c>
      <c r="V185" s="342"/>
      <c r="W185" s="128"/>
      <c r="X185" s="139"/>
      <c r="Y185" s="139"/>
      <c r="Z185" s="128">
        <v>75</v>
      </c>
      <c r="AA185" s="128">
        <v>14</v>
      </c>
      <c r="AB185" s="135">
        <v>2.2999999999999998</v>
      </c>
      <c r="AC185" s="140"/>
    </row>
    <row r="186" spans="1:29" s="84" customFormat="1" ht="15" customHeight="1">
      <c r="A186" s="75"/>
      <c r="B186" s="136"/>
      <c r="C186" s="82" t="s">
        <v>24</v>
      </c>
      <c r="D186" s="36" t="s">
        <v>23</v>
      </c>
      <c r="E186" s="75"/>
      <c r="F186" s="75"/>
      <c r="G186" s="75"/>
      <c r="H186" s="87"/>
      <c r="I186" s="87"/>
      <c r="J186" s="87">
        <f>SUM(J182:J185)</f>
        <v>44</v>
      </c>
      <c r="K186" s="87">
        <f t="shared" si="19"/>
        <v>44</v>
      </c>
      <c r="L186" s="87"/>
      <c r="M186" s="87"/>
      <c r="N186" s="87"/>
      <c r="O186" s="87"/>
      <c r="P186" s="46"/>
      <c r="Q186" s="46"/>
      <c r="R186" s="46">
        <f t="shared" si="20"/>
        <v>44</v>
      </c>
      <c r="S186" s="46">
        <f t="shared" si="21"/>
        <v>44</v>
      </c>
      <c r="T186" s="115">
        <f t="shared" si="23"/>
        <v>0.23571428571428571</v>
      </c>
      <c r="U186" s="115">
        <f t="shared" si="22"/>
        <v>0.10119999999999998</v>
      </c>
      <c r="V186" s="164"/>
      <c r="W186" s="75"/>
      <c r="X186" s="82"/>
      <c r="Y186" s="82"/>
      <c r="Z186" s="75">
        <v>75</v>
      </c>
      <c r="AA186" s="75">
        <v>14</v>
      </c>
      <c r="AB186" s="83">
        <v>2.2999999999999998</v>
      </c>
      <c r="AC186" s="136"/>
    </row>
    <row r="187" spans="1:29" ht="15" customHeight="1">
      <c r="A187" s="128">
        <v>1</v>
      </c>
      <c r="B187" s="128" t="s">
        <v>147</v>
      </c>
      <c r="C187" s="140" t="s">
        <v>148</v>
      </c>
      <c r="D187" s="93" t="s">
        <v>23</v>
      </c>
      <c r="E187" s="128">
        <v>2</v>
      </c>
      <c r="F187" s="99">
        <v>89</v>
      </c>
      <c r="G187" s="75"/>
      <c r="H187" s="129"/>
      <c r="I187" s="129"/>
      <c r="J187" s="129">
        <v>8</v>
      </c>
      <c r="K187" s="129">
        <f t="shared" si="19"/>
        <v>8</v>
      </c>
      <c r="L187" s="129"/>
      <c r="M187" s="129"/>
      <c r="N187" s="129"/>
      <c r="O187" s="129"/>
      <c r="P187" s="38"/>
      <c r="Q187" s="38"/>
      <c r="R187" s="38">
        <f t="shared" si="20"/>
        <v>8</v>
      </c>
      <c r="S187" s="38">
        <f t="shared" si="21"/>
        <v>8</v>
      </c>
      <c r="T187" s="116">
        <f t="shared" si="23"/>
        <v>4.2500000000000003E-2</v>
      </c>
      <c r="U187" s="116">
        <f t="shared" si="22"/>
        <v>3.2000000000000001E-2</v>
      </c>
      <c r="V187" s="342"/>
      <c r="W187" s="128"/>
      <c r="X187" s="139"/>
      <c r="Y187" s="139"/>
      <c r="Z187" s="128">
        <v>85</v>
      </c>
      <c r="AA187" s="128">
        <v>16</v>
      </c>
      <c r="AB187" s="135">
        <v>4</v>
      </c>
      <c r="AC187" s="140"/>
    </row>
    <row r="188" spans="1:29" ht="15" customHeight="1">
      <c r="A188" s="128">
        <v>2</v>
      </c>
      <c r="B188" s="128" t="s">
        <v>147</v>
      </c>
      <c r="C188" s="140" t="s">
        <v>148</v>
      </c>
      <c r="D188" s="93" t="s">
        <v>23</v>
      </c>
      <c r="E188" s="128">
        <v>3</v>
      </c>
      <c r="F188" s="99">
        <v>89</v>
      </c>
      <c r="G188" s="75"/>
      <c r="H188" s="129"/>
      <c r="I188" s="129"/>
      <c r="J188" s="129">
        <v>16</v>
      </c>
      <c r="K188" s="129">
        <f t="shared" si="19"/>
        <v>16</v>
      </c>
      <c r="L188" s="129"/>
      <c r="M188" s="129"/>
      <c r="N188" s="129"/>
      <c r="O188" s="129"/>
      <c r="P188" s="38"/>
      <c r="Q188" s="38"/>
      <c r="R188" s="38">
        <f t="shared" si="20"/>
        <v>16</v>
      </c>
      <c r="S188" s="38">
        <f t="shared" si="21"/>
        <v>16</v>
      </c>
      <c r="T188" s="116">
        <f t="shared" si="23"/>
        <v>8.5000000000000006E-2</v>
      </c>
      <c r="U188" s="116">
        <f t="shared" si="22"/>
        <v>6.4000000000000001E-2</v>
      </c>
      <c r="V188" s="342"/>
      <c r="W188" s="128"/>
      <c r="X188" s="139"/>
      <c r="Y188" s="139"/>
      <c r="Z188" s="128">
        <v>85</v>
      </c>
      <c r="AA188" s="128">
        <v>16</v>
      </c>
      <c r="AB188" s="135">
        <v>4</v>
      </c>
      <c r="AC188" s="140"/>
    </row>
    <row r="189" spans="1:29" ht="15" customHeight="1">
      <c r="A189" s="128">
        <v>3</v>
      </c>
      <c r="B189" s="128" t="s">
        <v>147</v>
      </c>
      <c r="C189" s="140" t="s">
        <v>148</v>
      </c>
      <c r="D189" s="93" t="s">
        <v>23</v>
      </c>
      <c r="E189" s="128">
        <v>12</v>
      </c>
      <c r="F189" s="99">
        <v>99</v>
      </c>
      <c r="G189" s="75"/>
      <c r="H189" s="129"/>
      <c r="I189" s="129"/>
      <c r="J189" s="129">
        <v>2</v>
      </c>
      <c r="K189" s="129">
        <f t="shared" si="19"/>
        <v>2</v>
      </c>
      <c r="L189" s="129"/>
      <c r="M189" s="129"/>
      <c r="N189" s="129"/>
      <c r="O189" s="129"/>
      <c r="P189" s="38"/>
      <c r="Q189" s="38"/>
      <c r="R189" s="38">
        <f t="shared" si="20"/>
        <v>2</v>
      </c>
      <c r="S189" s="38">
        <f t="shared" si="21"/>
        <v>2</v>
      </c>
      <c r="T189" s="116">
        <f t="shared" si="23"/>
        <v>1.0625000000000001E-2</v>
      </c>
      <c r="U189" s="116">
        <f t="shared" si="22"/>
        <v>8.0000000000000002E-3</v>
      </c>
      <c r="V189" s="342"/>
      <c r="W189" s="128"/>
      <c r="X189" s="139"/>
      <c r="Y189" s="139"/>
      <c r="Z189" s="128">
        <v>85</v>
      </c>
      <c r="AA189" s="128">
        <v>16</v>
      </c>
      <c r="AB189" s="135">
        <v>4</v>
      </c>
      <c r="AC189" s="140"/>
    </row>
    <row r="190" spans="1:29" ht="15" customHeight="1">
      <c r="A190" s="128">
        <v>4</v>
      </c>
      <c r="B190" s="128" t="s">
        <v>147</v>
      </c>
      <c r="C190" s="140" t="s">
        <v>148</v>
      </c>
      <c r="D190" s="93" t="s">
        <v>23</v>
      </c>
      <c r="E190" s="128">
        <v>1</v>
      </c>
      <c r="F190" s="161" t="s">
        <v>77</v>
      </c>
      <c r="G190" s="75"/>
      <c r="H190" s="129"/>
      <c r="I190" s="129"/>
      <c r="J190" s="129">
        <v>1</v>
      </c>
      <c r="K190" s="129">
        <f t="shared" si="19"/>
        <v>1</v>
      </c>
      <c r="L190" s="129"/>
      <c r="M190" s="129"/>
      <c r="N190" s="129"/>
      <c r="O190" s="129"/>
      <c r="P190" s="38"/>
      <c r="Q190" s="38"/>
      <c r="R190" s="38">
        <f t="shared" si="20"/>
        <v>1</v>
      </c>
      <c r="S190" s="38">
        <f t="shared" si="21"/>
        <v>1</v>
      </c>
      <c r="T190" s="116">
        <f t="shared" si="23"/>
        <v>5.3125000000000004E-3</v>
      </c>
      <c r="U190" s="116">
        <f t="shared" si="22"/>
        <v>4.0000000000000001E-3</v>
      </c>
      <c r="V190" s="342"/>
      <c r="W190" s="128"/>
      <c r="X190" s="139"/>
      <c r="Y190" s="139"/>
      <c r="Z190" s="128">
        <v>85</v>
      </c>
      <c r="AA190" s="128">
        <v>16</v>
      </c>
      <c r="AB190" s="135">
        <v>4</v>
      </c>
      <c r="AC190" s="140"/>
    </row>
    <row r="191" spans="1:29" ht="15" customHeight="1">
      <c r="A191" s="128">
        <v>5</v>
      </c>
      <c r="B191" s="128" t="s">
        <v>147</v>
      </c>
      <c r="C191" s="140" t="s">
        <v>148</v>
      </c>
      <c r="D191" s="93" t="s">
        <v>23</v>
      </c>
      <c r="E191" s="128">
        <v>1</v>
      </c>
      <c r="F191" s="161" t="s">
        <v>149</v>
      </c>
      <c r="G191" s="75"/>
      <c r="H191" s="129"/>
      <c r="I191" s="129"/>
      <c r="J191" s="129">
        <v>13</v>
      </c>
      <c r="K191" s="129">
        <f t="shared" si="19"/>
        <v>13</v>
      </c>
      <c r="L191" s="129"/>
      <c r="M191" s="129"/>
      <c r="N191" s="129"/>
      <c r="O191" s="129"/>
      <c r="P191" s="38"/>
      <c r="Q191" s="38"/>
      <c r="R191" s="38">
        <f t="shared" si="20"/>
        <v>13</v>
      </c>
      <c r="S191" s="38">
        <f t="shared" si="21"/>
        <v>13</v>
      </c>
      <c r="T191" s="116">
        <f t="shared" si="23"/>
        <v>6.9062499999999999E-2</v>
      </c>
      <c r="U191" s="116">
        <f t="shared" si="22"/>
        <v>5.1999999999999998E-2</v>
      </c>
      <c r="V191" s="342"/>
      <c r="W191" s="128"/>
      <c r="X191" s="139"/>
      <c r="Y191" s="139"/>
      <c r="Z191" s="128">
        <v>85</v>
      </c>
      <c r="AA191" s="128">
        <v>16</v>
      </c>
      <c r="AB191" s="135">
        <v>4</v>
      </c>
      <c r="AC191" s="140"/>
    </row>
    <row r="192" spans="1:29" ht="15" customHeight="1">
      <c r="A192" s="128">
        <v>6</v>
      </c>
      <c r="B192" s="128" t="s">
        <v>147</v>
      </c>
      <c r="C192" s="140" t="s">
        <v>148</v>
      </c>
      <c r="D192" s="93" t="s">
        <v>23</v>
      </c>
      <c r="E192" s="161" t="s">
        <v>110</v>
      </c>
      <c r="F192" s="161" t="s">
        <v>95</v>
      </c>
      <c r="G192" s="75"/>
      <c r="H192" s="129"/>
      <c r="I192" s="129"/>
      <c r="J192" s="129">
        <v>5</v>
      </c>
      <c r="K192" s="129">
        <f t="shared" si="19"/>
        <v>5</v>
      </c>
      <c r="L192" s="129"/>
      <c r="M192" s="129"/>
      <c r="N192" s="129"/>
      <c r="O192" s="129"/>
      <c r="P192" s="38"/>
      <c r="Q192" s="38"/>
      <c r="R192" s="38">
        <f t="shared" si="20"/>
        <v>5</v>
      </c>
      <c r="S192" s="38">
        <f t="shared" si="21"/>
        <v>5</v>
      </c>
      <c r="T192" s="116">
        <f t="shared" si="23"/>
        <v>2.6562499999999999E-2</v>
      </c>
      <c r="U192" s="116">
        <f t="shared" si="22"/>
        <v>0.02</v>
      </c>
      <c r="V192" s="342"/>
      <c r="W192" s="128"/>
      <c r="X192" s="139"/>
      <c r="Y192" s="139"/>
      <c r="Z192" s="128">
        <v>85</v>
      </c>
      <c r="AA192" s="128">
        <v>16</v>
      </c>
      <c r="AB192" s="135">
        <v>4</v>
      </c>
      <c r="AC192" s="140"/>
    </row>
    <row r="193" spans="1:29" ht="15" customHeight="1">
      <c r="A193" s="128">
        <v>7</v>
      </c>
      <c r="B193" s="128" t="s">
        <v>147</v>
      </c>
      <c r="C193" s="140" t="s">
        <v>148</v>
      </c>
      <c r="D193" s="93" t="s">
        <v>23</v>
      </c>
      <c r="E193" s="161" t="s">
        <v>110</v>
      </c>
      <c r="F193" s="161" t="s">
        <v>150</v>
      </c>
      <c r="G193" s="75"/>
      <c r="H193" s="129"/>
      <c r="I193" s="129"/>
      <c r="J193" s="129">
        <v>10</v>
      </c>
      <c r="K193" s="129">
        <f t="shared" si="19"/>
        <v>10</v>
      </c>
      <c r="L193" s="129"/>
      <c r="M193" s="129"/>
      <c r="N193" s="129"/>
      <c r="O193" s="129"/>
      <c r="P193" s="38"/>
      <c r="Q193" s="38"/>
      <c r="R193" s="38">
        <f t="shared" si="20"/>
        <v>10</v>
      </c>
      <c r="S193" s="38">
        <f t="shared" si="21"/>
        <v>10</v>
      </c>
      <c r="T193" s="116">
        <f t="shared" si="23"/>
        <v>5.3124999999999999E-2</v>
      </c>
      <c r="U193" s="116">
        <f t="shared" si="22"/>
        <v>0.04</v>
      </c>
      <c r="V193" s="342"/>
      <c r="W193" s="128"/>
      <c r="X193" s="139"/>
      <c r="Y193" s="139"/>
      <c r="Z193" s="128">
        <v>85</v>
      </c>
      <c r="AA193" s="128">
        <v>16</v>
      </c>
      <c r="AB193" s="135">
        <v>4</v>
      </c>
      <c r="AC193" s="140"/>
    </row>
    <row r="194" spans="1:29" ht="15" customHeight="1">
      <c r="A194" s="128">
        <v>8</v>
      </c>
      <c r="B194" s="128" t="s">
        <v>147</v>
      </c>
      <c r="C194" s="140" t="s">
        <v>148</v>
      </c>
      <c r="D194" s="93" t="s">
        <v>23</v>
      </c>
      <c r="E194" s="161" t="s">
        <v>43</v>
      </c>
      <c r="F194" s="161" t="s">
        <v>136</v>
      </c>
      <c r="G194" s="75"/>
      <c r="H194" s="129"/>
      <c r="I194" s="129"/>
      <c r="J194" s="129">
        <v>3</v>
      </c>
      <c r="K194" s="129">
        <f t="shared" si="19"/>
        <v>3</v>
      </c>
      <c r="L194" s="129"/>
      <c r="M194" s="129"/>
      <c r="N194" s="129"/>
      <c r="O194" s="129"/>
      <c r="P194" s="38"/>
      <c r="Q194" s="38"/>
      <c r="R194" s="38">
        <f t="shared" si="20"/>
        <v>3</v>
      </c>
      <c r="S194" s="38">
        <f t="shared" si="21"/>
        <v>3</v>
      </c>
      <c r="T194" s="116">
        <f t="shared" si="23"/>
        <v>1.59375E-2</v>
      </c>
      <c r="U194" s="116">
        <f t="shared" si="22"/>
        <v>1.2E-2</v>
      </c>
      <c r="V194" s="342"/>
      <c r="W194" s="128"/>
      <c r="X194" s="139"/>
      <c r="Y194" s="139"/>
      <c r="Z194" s="128">
        <v>85</v>
      </c>
      <c r="AA194" s="128">
        <v>16</v>
      </c>
      <c r="AB194" s="135">
        <v>4</v>
      </c>
      <c r="AC194" s="140"/>
    </row>
    <row r="195" spans="1:29" ht="15" customHeight="1">
      <c r="A195" s="128">
        <v>9</v>
      </c>
      <c r="B195" s="128" t="s">
        <v>147</v>
      </c>
      <c r="C195" s="140" t="s">
        <v>148</v>
      </c>
      <c r="D195" s="93" t="s">
        <v>23</v>
      </c>
      <c r="E195" s="161" t="s">
        <v>151</v>
      </c>
      <c r="F195" s="161" t="s">
        <v>82</v>
      </c>
      <c r="G195" s="75"/>
      <c r="H195" s="129"/>
      <c r="I195" s="129"/>
      <c r="J195" s="129">
        <v>8</v>
      </c>
      <c r="K195" s="129">
        <f t="shared" si="19"/>
        <v>8</v>
      </c>
      <c r="L195" s="129"/>
      <c r="M195" s="129"/>
      <c r="N195" s="129"/>
      <c r="O195" s="129"/>
      <c r="P195" s="38"/>
      <c r="Q195" s="38"/>
      <c r="R195" s="38">
        <f t="shared" si="20"/>
        <v>8</v>
      </c>
      <c r="S195" s="38">
        <f t="shared" si="21"/>
        <v>8</v>
      </c>
      <c r="T195" s="116">
        <f t="shared" si="23"/>
        <v>4.2500000000000003E-2</v>
      </c>
      <c r="U195" s="116">
        <f t="shared" si="22"/>
        <v>3.2000000000000001E-2</v>
      </c>
      <c r="V195" s="342"/>
      <c r="W195" s="128"/>
      <c r="X195" s="139"/>
      <c r="Y195" s="139"/>
      <c r="Z195" s="128">
        <v>85</v>
      </c>
      <c r="AA195" s="128">
        <v>16</v>
      </c>
      <c r="AB195" s="135">
        <v>4</v>
      </c>
      <c r="AC195" s="140"/>
    </row>
    <row r="196" spans="1:29" s="84" customFormat="1" ht="15" customHeight="1">
      <c r="A196" s="75"/>
      <c r="B196" s="136"/>
      <c r="C196" s="82" t="s">
        <v>24</v>
      </c>
      <c r="D196" s="36" t="s">
        <v>23</v>
      </c>
      <c r="E196" s="75"/>
      <c r="F196" s="75"/>
      <c r="G196" s="75"/>
      <c r="H196" s="87"/>
      <c r="I196" s="87"/>
      <c r="J196" s="87">
        <f>SUM(J187:J195)</f>
        <v>66</v>
      </c>
      <c r="K196" s="87">
        <f t="shared" si="19"/>
        <v>66</v>
      </c>
      <c r="L196" s="87"/>
      <c r="M196" s="87"/>
      <c r="N196" s="87"/>
      <c r="O196" s="87"/>
      <c r="P196" s="46"/>
      <c r="Q196" s="46"/>
      <c r="R196" s="46">
        <f t="shared" si="20"/>
        <v>66</v>
      </c>
      <c r="S196" s="46">
        <f t="shared" si="21"/>
        <v>66</v>
      </c>
      <c r="T196" s="115">
        <f t="shared" si="23"/>
        <v>0.35062500000000002</v>
      </c>
      <c r="U196" s="115">
        <f t="shared" si="22"/>
        <v>0.26400000000000001</v>
      </c>
      <c r="V196" s="164"/>
      <c r="W196" s="75"/>
      <c r="X196" s="82"/>
      <c r="Y196" s="82"/>
      <c r="Z196" s="75">
        <v>85</v>
      </c>
      <c r="AA196" s="75">
        <v>16</v>
      </c>
      <c r="AB196" s="83">
        <v>4</v>
      </c>
      <c r="AC196" s="136"/>
    </row>
    <row r="197" spans="1:29" ht="15" customHeight="1">
      <c r="A197" s="128">
        <v>1</v>
      </c>
      <c r="B197" s="128" t="s">
        <v>152</v>
      </c>
      <c r="C197" s="140" t="s">
        <v>153</v>
      </c>
      <c r="D197" s="93" t="s">
        <v>23</v>
      </c>
      <c r="E197" s="128">
        <v>1</v>
      </c>
      <c r="F197" s="99">
        <v>94</v>
      </c>
      <c r="G197" s="75"/>
      <c r="H197" s="129"/>
      <c r="I197" s="129"/>
      <c r="J197" s="129">
        <v>8</v>
      </c>
      <c r="K197" s="129">
        <f t="shared" si="19"/>
        <v>8</v>
      </c>
      <c r="L197" s="129"/>
      <c r="M197" s="129"/>
      <c r="N197" s="129"/>
      <c r="O197" s="129"/>
      <c r="P197" s="38"/>
      <c r="Q197" s="38"/>
      <c r="R197" s="38">
        <f t="shared" si="20"/>
        <v>8</v>
      </c>
      <c r="S197" s="38">
        <f t="shared" si="21"/>
        <v>8</v>
      </c>
      <c r="T197" s="116">
        <f t="shared" si="23"/>
        <v>3.7499999999999999E-2</v>
      </c>
      <c r="U197" s="116">
        <f t="shared" si="22"/>
        <v>2.5600000000000001E-2</v>
      </c>
      <c r="V197" s="342"/>
      <c r="W197" s="128"/>
      <c r="X197" s="139"/>
      <c r="Y197" s="139"/>
      <c r="Z197" s="128">
        <v>75</v>
      </c>
      <c r="AA197" s="128">
        <v>16</v>
      </c>
      <c r="AB197" s="135">
        <v>3.2</v>
      </c>
      <c r="AC197" s="140"/>
    </row>
    <row r="198" spans="1:29" ht="15" customHeight="1">
      <c r="A198" s="128">
        <v>2</v>
      </c>
      <c r="B198" s="128" t="s">
        <v>152</v>
      </c>
      <c r="C198" s="140" t="s">
        <v>153</v>
      </c>
      <c r="D198" s="93" t="s">
        <v>23</v>
      </c>
      <c r="E198" s="128">
        <v>1</v>
      </c>
      <c r="F198" s="161" t="s">
        <v>68</v>
      </c>
      <c r="G198" s="75"/>
      <c r="H198" s="129"/>
      <c r="I198" s="129"/>
      <c r="J198" s="129">
        <v>6</v>
      </c>
      <c r="K198" s="129">
        <f t="shared" si="19"/>
        <v>6</v>
      </c>
      <c r="L198" s="129"/>
      <c r="M198" s="129"/>
      <c r="N198" s="129"/>
      <c r="O198" s="129"/>
      <c r="P198" s="38"/>
      <c r="Q198" s="38"/>
      <c r="R198" s="38">
        <f t="shared" si="20"/>
        <v>6</v>
      </c>
      <c r="S198" s="38">
        <f t="shared" si="21"/>
        <v>6</v>
      </c>
      <c r="T198" s="116">
        <f t="shared" si="23"/>
        <v>2.8125000000000001E-2</v>
      </c>
      <c r="U198" s="116">
        <f t="shared" si="22"/>
        <v>1.9200000000000002E-2</v>
      </c>
      <c r="V198" s="342"/>
      <c r="W198" s="128"/>
      <c r="X198" s="139"/>
      <c r="Y198" s="139"/>
      <c r="Z198" s="128">
        <v>75</v>
      </c>
      <c r="AA198" s="128">
        <v>16</v>
      </c>
      <c r="AB198" s="135">
        <v>3.2</v>
      </c>
      <c r="AC198" s="140"/>
    </row>
    <row r="199" spans="1:29" ht="15" customHeight="1">
      <c r="A199" s="128">
        <v>3</v>
      </c>
      <c r="B199" s="128" t="s">
        <v>152</v>
      </c>
      <c r="C199" s="140" t="s">
        <v>153</v>
      </c>
      <c r="D199" s="93" t="s">
        <v>23</v>
      </c>
      <c r="E199" s="128">
        <v>1</v>
      </c>
      <c r="F199" s="161" t="s">
        <v>123</v>
      </c>
      <c r="G199" s="75"/>
      <c r="H199" s="129"/>
      <c r="I199" s="129"/>
      <c r="J199" s="129">
        <v>10</v>
      </c>
      <c r="K199" s="129">
        <f t="shared" si="19"/>
        <v>10</v>
      </c>
      <c r="L199" s="129"/>
      <c r="M199" s="129"/>
      <c r="N199" s="129"/>
      <c r="O199" s="129"/>
      <c r="P199" s="38"/>
      <c r="Q199" s="38"/>
      <c r="R199" s="38">
        <f t="shared" si="20"/>
        <v>10</v>
      </c>
      <c r="S199" s="38">
        <f t="shared" si="21"/>
        <v>10</v>
      </c>
      <c r="T199" s="116">
        <f t="shared" si="23"/>
        <v>4.6875E-2</v>
      </c>
      <c r="U199" s="116">
        <f t="shared" si="22"/>
        <v>3.2000000000000001E-2</v>
      </c>
      <c r="V199" s="342"/>
      <c r="W199" s="128"/>
      <c r="X199" s="139"/>
      <c r="Y199" s="139"/>
      <c r="Z199" s="128">
        <v>75</v>
      </c>
      <c r="AA199" s="128">
        <v>16</v>
      </c>
      <c r="AB199" s="135">
        <v>3.2</v>
      </c>
      <c r="AC199" s="140"/>
    </row>
    <row r="200" spans="1:29" s="84" customFormat="1" ht="15" customHeight="1">
      <c r="A200" s="75"/>
      <c r="B200" s="136"/>
      <c r="C200" s="82" t="s">
        <v>24</v>
      </c>
      <c r="D200" s="36" t="s">
        <v>23</v>
      </c>
      <c r="E200" s="75"/>
      <c r="F200" s="75"/>
      <c r="G200" s="75"/>
      <c r="H200" s="87"/>
      <c r="I200" s="87"/>
      <c r="J200" s="87">
        <f>SUM(J197:J199)</f>
        <v>24</v>
      </c>
      <c r="K200" s="87">
        <f t="shared" si="19"/>
        <v>24</v>
      </c>
      <c r="L200" s="87"/>
      <c r="M200" s="87"/>
      <c r="N200" s="87"/>
      <c r="O200" s="87"/>
      <c r="P200" s="46"/>
      <c r="Q200" s="46"/>
      <c r="R200" s="46">
        <f t="shared" si="20"/>
        <v>24</v>
      </c>
      <c r="S200" s="46">
        <f t="shared" si="21"/>
        <v>24</v>
      </c>
      <c r="T200" s="115">
        <f t="shared" si="23"/>
        <v>0.1125</v>
      </c>
      <c r="U200" s="115">
        <f t="shared" si="22"/>
        <v>7.6800000000000007E-2</v>
      </c>
      <c r="V200" s="164"/>
      <c r="W200" s="75"/>
      <c r="X200" s="82"/>
      <c r="Y200" s="82"/>
      <c r="Z200" s="75">
        <v>75</v>
      </c>
      <c r="AA200" s="75">
        <v>16</v>
      </c>
      <c r="AB200" s="83">
        <v>3.2</v>
      </c>
      <c r="AC200" s="136"/>
    </row>
    <row r="201" spans="1:29" ht="15" customHeight="1">
      <c r="A201" s="128">
        <v>1</v>
      </c>
      <c r="B201" s="136"/>
      <c r="C201" s="140" t="s">
        <v>154</v>
      </c>
      <c r="D201" s="93" t="s">
        <v>23</v>
      </c>
      <c r="E201" s="128">
        <v>3</v>
      </c>
      <c r="F201" s="161" t="s">
        <v>155</v>
      </c>
      <c r="G201" s="75"/>
      <c r="H201" s="129"/>
      <c r="I201" s="129"/>
      <c r="J201" s="129">
        <v>15</v>
      </c>
      <c r="K201" s="129">
        <f t="shared" si="19"/>
        <v>15</v>
      </c>
      <c r="L201" s="129"/>
      <c r="M201" s="129"/>
      <c r="N201" s="129"/>
      <c r="O201" s="129"/>
      <c r="P201" s="38"/>
      <c r="Q201" s="38"/>
      <c r="R201" s="38">
        <f t="shared" si="20"/>
        <v>15</v>
      </c>
      <c r="S201" s="38">
        <f t="shared" si="21"/>
        <v>15</v>
      </c>
      <c r="T201" s="116">
        <f t="shared" si="23"/>
        <v>7.4999999999999997E-3</v>
      </c>
      <c r="U201" s="116">
        <f t="shared" si="22"/>
        <v>2.6999999999999997E-3</v>
      </c>
      <c r="V201" s="138" t="s">
        <v>65</v>
      </c>
      <c r="W201" s="128"/>
      <c r="X201" s="139"/>
      <c r="Y201" s="139"/>
      <c r="Z201" s="128">
        <v>1</v>
      </c>
      <c r="AA201" s="128">
        <v>2</v>
      </c>
      <c r="AB201" s="135">
        <v>0.18</v>
      </c>
      <c r="AC201" s="140"/>
    </row>
    <row r="202" spans="1:29" ht="15" customHeight="1">
      <c r="A202" s="128">
        <v>2</v>
      </c>
      <c r="B202" s="136"/>
      <c r="C202" s="140" t="s">
        <v>154</v>
      </c>
      <c r="D202" s="93" t="s">
        <v>23</v>
      </c>
      <c r="E202" s="128">
        <v>1</v>
      </c>
      <c r="F202" s="161" t="s">
        <v>123</v>
      </c>
      <c r="G202" s="128">
        <v>253</v>
      </c>
      <c r="H202" s="129"/>
      <c r="I202" s="129"/>
      <c r="J202" s="129">
        <v>8</v>
      </c>
      <c r="K202" s="129">
        <f t="shared" si="19"/>
        <v>8</v>
      </c>
      <c r="L202" s="129"/>
      <c r="M202" s="129"/>
      <c r="N202" s="129"/>
      <c r="O202" s="129"/>
      <c r="P202" s="38"/>
      <c r="Q202" s="38"/>
      <c r="R202" s="38">
        <f t="shared" si="20"/>
        <v>8</v>
      </c>
      <c r="S202" s="38">
        <f t="shared" si="21"/>
        <v>8</v>
      </c>
      <c r="T202" s="116">
        <f t="shared" si="23"/>
        <v>4.0000000000000001E-3</v>
      </c>
      <c r="U202" s="116">
        <f t="shared" si="22"/>
        <v>1.4399999999999999E-3</v>
      </c>
      <c r="V202" s="138" t="s">
        <v>65</v>
      </c>
      <c r="W202" s="128"/>
      <c r="X202" s="139"/>
      <c r="Y202" s="139"/>
      <c r="Z202" s="128">
        <v>1</v>
      </c>
      <c r="AA202" s="128">
        <v>2</v>
      </c>
      <c r="AB202" s="135">
        <v>0.18</v>
      </c>
      <c r="AC202" s="140"/>
    </row>
    <row r="203" spans="1:29" ht="15" customHeight="1">
      <c r="A203" s="128">
        <v>3</v>
      </c>
      <c r="B203" s="136"/>
      <c r="C203" s="140" t="s">
        <v>154</v>
      </c>
      <c r="D203" s="93" t="s">
        <v>23</v>
      </c>
      <c r="E203" s="128">
        <v>10</v>
      </c>
      <c r="F203" s="161" t="s">
        <v>123</v>
      </c>
      <c r="G203" s="128">
        <v>253</v>
      </c>
      <c r="H203" s="129"/>
      <c r="I203" s="129"/>
      <c r="J203" s="129">
        <v>8</v>
      </c>
      <c r="K203" s="129">
        <f t="shared" si="19"/>
        <v>8</v>
      </c>
      <c r="L203" s="129"/>
      <c r="M203" s="129"/>
      <c r="N203" s="129"/>
      <c r="O203" s="129"/>
      <c r="P203" s="38"/>
      <c r="Q203" s="38"/>
      <c r="R203" s="38">
        <f t="shared" si="20"/>
        <v>8</v>
      </c>
      <c r="S203" s="38">
        <f t="shared" si="21"/>
        <v>8</v>
      </c>
      <c r="T203" s="116">
        <f t="shared" si="23"/>
        <v>4.0000000000000001E-3</v>
      </c>
      <c r="U203" s="116">
        <f t="shared" si="22"/>
        <v>1.4399999999999999E-3</v>
      </c>
      <c r="V203" s="138" t="s">
        <v>65</v>
      </c>
      <c r="W203" s="128"/>
      <c r="X203" s="139"/>
      <c r="Y203" s="139"/>
      <c r="Z203" s="128">
        <v>1</v>
      </c>
      <c r="AA203" s="128">
        <v>2</v>
      </c>
      <c r="AB203" s="135">
        <v>0.18</v>
      </c>
      <c r="AC203" s="140"/>
    </row>
    <row r="204" spans="1:29" ht="15" customHeight="1">
      <c r="A204" s="128">
        <v>4</v>
      </c>
      <c r="B204" s="136"/>
      <c r="C204" s="140" t="s">
        <v>154</v>
      </c>
      <c r="D204" s="93" t="s">
        <v>23</v>
      </c>
      <c r="E204" s="128">
        <v>32</v>
      </c>
      <c r="F204" s="161" t="s">
        <v>95</v>
      </c>
      <c r="G204" s="128"/>
      <c r="H204" s="129"/>
      <c r="I204" s="129"/>
      <c r="J204" s="129">
        <v>4</v>
      </c>
      <c r="K204" s="129">
        <f t="shared" si="19"/>
        <v>4</v>
      </c>
      <c r="L204" s="129"/>
      <c r="M204" s="129"/>
      <c r="N204" s="129"/>
      <c r="O204" s="129"/>
      <c r="P204" s="38"/>
      <c r="Q204" s="38"/>
      <c r="R204" s="38">
        <f t="shared" si="20"/>
        <v>4</v>
      </c>
      <c r="S204" s="38">
        <f t="shared" si="21"/>
        <v>4</v>
      </c>
      <c r="T204" s="116">
        <f t="shared" si="23"/>
        <v>2E-3</v>
      </c>
      <c r="U204" s="116">
        <f t="shared" si="22"/>
        <v>7.1999999999999994E-4</v>
      </c>
      <c r="V204" s="138" t="s">
        <v>65</v>
      </c>
      <c r="W204" s="128"/>
      <c r="X204" s="139"/>
      <c r="Y204" s="139"/>
      <c r="Z204" s="128">
        <v>1</v>
      </c>
      <c r="AA204" s="128">
        <v>2</v>
      </c>
      <c r="AB204" s="135">
        <v>0.18</v>
      </c>
      <c r="AC204" s="140"/>
    </row>
    <row r="205" spans="1:29" ht="15" customHeight="1">
      <c r="A205" s="128">
        <v>5</v>
      </c>
      <c r="B205" s="136"/>
      <c r="C205" s="140" t="s">
        <v>154</v>
      </c>
      <c r="D205" s="93" t="s">
        <v>23</v>
      </c>
      <c r="E205" s="128">
        <v>33</v>
      </c>
      <c r="F205" s="161" t="s">
        <v>136</v>
      </c>
      <c r="G205" s="75"/>
      <c r="H205" s="129"/>
      <c r="I205" s="129"/>
      <c r="J205" s="129">
        <v>9</v>
      </c>
      <c r="K205" s="129">
        <f t="shared" si="19"/>
        <v>9</v>
      </c>
      <c r="L205" s="129"/>
      <c r="M205" s="129"/>
      <c r="N205" s="129"/>
      <c r="O205" s="129"/>
      <c r="P205" s="38"/>
      <c r="Q205" s="38"/>
      <c r="R205" s="38">
        <f t="shared" si="20"/>
        <v>9</v>
      </c>
      <c r="S205" s="38">
        <f t="shared" si="21"/>
        <v>9</v>
      </c>
      <c r="T205" s="116">
        <f t="shared" si="23"/>
        <v>4.4999999999999997E-3</v>
      </c>
      <c r="U205" s="116">
        <f t="shared" si="22"/>
        <v>1.6199999999999999E-3</v>
      </c>
      <c r="V205" s="138" t="s">
        <v>65</v>
      </c>
      <c r="W205" s="128"/>
      <c r="X205" s="139"/>
      <c r="Y205" s="139"/>
      <c r="Z205" s="128">
        <v>1</v>
      </c>
      <c r="AA205" s="128">
        <v>2</v>
      </c>
      <c r="AB205" s="135">
        <v>0.18</v>
      </c>
      <c r="AC205" s="140"/>
    </row>
    <row r="206" spans="1:29" ht="15" customHeight="1">
      <c r="A206" s="128">
        <v>6</v>
      </c>
      <c r="B206" s="136"/>
      <c r="C206" s="140" t="s">
        <v>154</v>
      </c>
      <c r="D206" s="93" t="s">
        <v>23</v>
      </c>
      <c r="E206" s="128" t="s">
        <v>156</v>
      </c>
      <c r="F206" s="161" t="s">
        <v>82</v>
      </c>
      <c r="G206" s="75"/>
      <c r="H206" s="129"/>
      <c r="I206" s="129"/>
      <c r="J206" s="129">
        <v>3</v>
      </c>
      <c r="K206" s="129">
        <f t="shared" ref="K206:K234" si="24">SUM(J206)</f>
        <v>3</v>
      </c>
      <c r="L206" s="129"/>
      <c r="M206" s="129"/>
      <c r="N206" s="129"/>
      <c r="O206" s="129"/>
      <c r="P206" s="38"/>
      <c r="Q206" s="38"/>
      <c r="R206" s="38">
        <f t="shared" si="20"/>
        <v>3</v>
      </c>
      <c r="S206" s="38">
        <f t="shared" si="21"/>
        <v>3</v>
      </c>
      <c r="T206" s="116">
        <f t="shared" si="23"/>
        <v>1.5E-3</v>
      </c>
      <c r="U206" s="116">
        <f t="shared" si="22"/>
        <v>5.4000000000000001E-4</v>
      </c>
      <c r="V206" s="138" t="s">
        <v>65</v>
      </c>
      <c r="W206" s="128"/>
      <c r="X206" s="139"/>
      <c r="Y206" s="139"/>
      <c r="Z206" s="128">
        <v>1</v>
      </c>
      <c r="AA206" s="128">
        <v>2</v>
      </c>
      <c r="AB206" s="135">
        <v>0.18</v>
      </c>
      <c r="AC206" s="140"/>
    </row>
    <row r="207" spans="1:29" s="84" customFormat="1" ht="15" customHeight="1">
      <c r="A207" s="75"/>
      <c r="B207" s="136"/>
      <c r="C207" s="82" t="s">
        <v>24</v>
      </c>
      <c r="D207" s="36" t="s">
        <v>23</v>
      </c>
      <c r="E207" s="75"/>
      <c r="F207" s="75"/>
      <c r="G207" s="75"/>
      <c r="H207" s="87"/>
      <c r="I207" s="87"/>
      <c r="J207" s="87">
        <f>SUM(J201:J206)</f>
        <v>47</v>
      </c>
      <c r="K207" s="87">
        <f t="shared" si="24"/>
        <v>47</v>
      </c>
      <c r="L207" s="87"/>
      <c r="M207" s="87"/>
      <c r="N207" s="87"/>
      <c r="O207" s="87"/>
      <c r="P207" s="46"/>
      <c r="Q207" s="46"/>
      <c r="R207" s="46">
        <f t="shared" si="20"/>
        <v>47</v>
      </c>
      <c r="S207" s="46">
        <f t="shared" si="21"/>
        <v>47</v>
      </c>
      <c r="T207" s="115">
        <f t="shared" si="23"/>
        <v>2.35E-2</v>
      </c>
      <c r="U207" s="115">
        <f t="shared" si="22"/>
        <v>8.4599999999999988E-3</v>
      </c>
      <c r="V207" s="141" t="s">
        <v>65</v>
      </c>
      <c r="W207" s="75"/>
      <c r="X207" s="82"/>
      <c r="Y207" s="82"/>
      <c r="Z207" s="75">
        <v>1</v>
      </c>
      <c r="AA207" s="75">
        <v>2</v>
      </c>
      <c r="AB207" s="83">
        <v>0.18</v>
      </c>
      <c r="AC207" s="136"/>
    </row>
    <row r="208" spans="1:29" ht="15" customHeight="1">
      <c r="A208" s="128">
        <v>1</v>
      </c>
      <c r="B208" s="128" t="s">
        <v>157</v>
      </c>
      <c r="C208" s="140" t="s">
        <v>158</v>
      </c>
      <c r="D208" s="93" t="s">
        <v>23</v>
      </c>
      <c r="E208" s="128">
        <v>6</v>
      </c>
      <c r="F208" s="161" t="s">
        <v>159</v>
      </c>
      <c r="G208" s="75"/>
      <c r="H208" s="129"/>
      <c r="I208" s="129"/>
      <c r="J208" s="129">
        <v>90</v>
      </c>
      <c r="K208" s="129">
        <f t="shared" si="24"/>
        <v>90</v>
      </c>
      <c r="L208" s="129"/>
      <c r="M208" s="129"/>
      <c r="N208" s="129"/>
      <c r="O208" s="129"/>
      <c r="P208" s="38"/>
      <c r="Q208" s="38"/>
      <c r="R208" s="38">
        <f t="shared" si="20"/>
        <v>90</v>
      </c>
      <c r="S208" s="38">
        <f t="shared" si="21"/>
        <v>90</v>
      </c>
      <c r="T208" s="116">
        <f t="shared" si="23"/>
        <v>3.2142857142857147E-3</v>
      </c>
      <c r="U208" s="116">
        <f t="shared" si="22"/>
        <v>8.9999999999999998E-4</v>
      </c>
      <c r="V208" s="138" t="s">
        <v>65</v>
      </c>
      <c r="W208" s="128"/>
      <c r="X208" s="139"/>
      <c r="Y208" s="139"/>
      <c r="Z208" s="128">
        <v>15</v>
      </c>
      <c r="AA208" s="128">
        <v>420</v>
      </c>
      <c r="AB208" s="135">
        <v>0.01</v>
      </c>
      <c r="AC208" s="140"/>
    </row>
    <row r="209" spans="1:29" ht="15" customHeight="1">
      <c r="A209" s="128">
        <v>2</v>
      </c>
      <c r="B209" s="128" t="s">
        <v>157</v>
      </c>
      <c r="C209" s="140" t="s">
        <v>158</v>
      </c>
      <c r="D209" s="93" t="s">
        <v>23</v>
      </c>
      <c r="E209" s="128">
        <v>6</v>
      </c>
      <c r="F209" s="161" t="s">
        <v>160</v>
      </c>
      <c r="G209" s="75"/>
      <c r="H209" s="129"/>
      <c r="I209" s="129"/>
      <c r="J209" s="129">
        <v>10</v>
      </c>
      <c r="K209" s="129">
        <f t="shared" si="24"/>
        <v>10</v>
      </c>
      <c r="L209" s="129"/>
      <c r="M209" s="129"/>
      <c r="N209" s="129"/>
      <c r="O209" s="129"/>
      <c r="P209" s="38"/>
      <c r="Q209" s="38"/>
      <c r="R209" s="38">
        <f t="shared" ref="R209:R271" si="25">SUM(J209+N209)</f>
        <v>10</v>
      </c>
      <c r="S209" s="38">
        <f t="shared" ref="S209:S271" si="26">SUM(K209+O209)</f>
        <v>10</v>
      </c>
      <c r="T209" s="339">
        <f t="shared" si="23"/>
        <v>3.5714285714285714E-4</v>
      </c>
      <c r="U209" s="339">
        <f t="shared" si="22"/>
        <v>1E-4</v>
      </c>
      <c r="V209" s="138" t="s">
        <v>65</v>
      </c>
      <c r="W209" s="128"/>
      <c r="X209" s="139"/>
      <c r="Y209" s="139"/>
      <c r="Z209" s="128">
        <v>15</v>
      </c>
      <c r="AA209" s="128">
        <v>420</v>
      </c>
      <c r="AB209" s="135">
        <v>0.01</v>
      </c>
      <c r="AC209" s="140"/>
    </row>
    <row r="210" spans="1:29" ht="15" customHeight="1">
      <c r="A210" s="128">
        <v>3</v>
      </c>
      <c r="B210" s="128" t="s">
        <v>157</v>
      </c>
      <c r="C210" s="140" t="s">
        <v>158</v>
      </c>
      <c r="D210" s="93" t="s">
        <v>23</v>
      </c>
      <c r="E210" s="128">
        <v>1</v>
      </c>
      <c r="F210" s="161" t="s">
        <v>161</v>
      </c>
      <c r="G210" s="128"/>
      <c r="H210" s="129"/>
      <c r="I210" s="129"/>
      <c r="J210" s="129">
        <v>328</v>
      </c>
      <c r="K210" s="129">
        <f t="shared" si="24"/>
        <v>328</v>
      </c>
      <c r="L210" s="129"/>
      <c r="M210" s="129"/>
      <c r="N210" s="129"/>
      <c r="O210" s="129"/>
      <c r="P210" s="38"/>
      <c r="Q210" s="38"/>
      <c r="R210" s="38">
        <f t="shared" si="25"/>
        <v>328</v>
      </c>
      <c r="S210" s="38">
        <f t="shared" si="26"/>
        <v>328</v>
      </c>
      <c r="T210" s="116">
        <f t="shared" si="23"/>
        <v>1.1714285714285714E-2</v>
      </c>
      <c r="U210" s="116">
        <f t="shared" si="22"/>
        <v>3.2800000000000004E-3</v>
      </c>
      <c r="V210" s="138" t="s">
        <v>65</v>
      </c>
      <c r="W210" s="128"/>
      <c r="X210" s="139"/>
      <c r="Y210" s="139"/>
      <c r="Z210" s="128">
        <v>15</v>
      </c>
      <c r="AA210" s="128">
        <v>420</v>
      </c>
      <c r="AB210" s="135">
        <v>0.01</v>
      </c>
      <c r="AC210" s="140"/>
    </row>
    <row r="211" spans="1:29" ht="15" customHeight="1">
      <c r="A211" s="128">
        <v>4</v>
      </c>
      <c r="B211" s="128" t="s">
        <v>157</v>
      </c>
      <c r="C211" s="140" t="s">
        <v>158</v>
      </c>
      <c r="D211" s="93" t="s">
        <v>23</v>
      </c>
      <c r="E211" s="128">
        <v>3</v>
      </c>
      <c r="F211" s="161" t="s">
        <v>78</v>
      </c>
      <c r="G211" s="75"/>
      <c r="H211" s="129"/>
      <c r="I211" s="129"/>
      <c r="J211" s="129">
        <v>96</v>
      </c>
      <c r="K211" s="129">
        <f t="shared" si="24"/>
        <v>96</v>
      </c>
      <c r="L211" s="129"/>
      <c r="M211" s="129"/>
      <c r="N211" s="129"/>
      <c r="O211" s="129"/>
      <c r="P211" s="38"/>
      <c r="Q211" s="38"/>
      <c r="R211" s="38">
        <f t="shared" si="25"/>
        <v>96</v>
      </c>
      <c r="S211" s="38">
        <f t="shared" si="26"/>
        <v>96</v>
      </c>
      <c r="T211" s="116">
        <f t="shared" si="23"/>
        <v>3.4285714285714284E-3</v>
      </c>
      <c r="U211" s="116">
        <f t="shared" si="22"/>
        <v>9.5999999999999992E-4</v>
      </c>
      <c r="V211" s="138" t="s">
        <v>65</v>
      </c>
      <c r="W211" s="128"/>
      <c r="X211" s="139"/>
      <c r="Y211" s="139"/>
      <c r="Z211" s="128">
        <v>15</v>
      </c>
      <c r="AA211" s="128">
        <v>420</v>
      </c>
      <c r="AB211" s="135">
        <v>0.01</v>
      </c>
      <c r="AC211" s="140"/>
    </row>
    <row r="212" spans="1:29" ht="15" customHeight="1">
      <c r="A212" s="128">
        <v>5</v>
      </c>
      <c r="B212" s="128" t="s">
        <v>157</v>
      </c>
      <c r="C212" s="140" t="s">
        <v>158</v>
      </c>
      <c r="D212" s="93" t="s">
        <v>23</v>
      </c>
      <c r="E212" s="161" t="s">
        <v>123</v>
      </c>
      <c r="F212" s="161" t="s">
        <v>78</v>
      </c>
      <c r="G212" s="75"/>
      <c r="H212" s="129"/>
      <c r="I212" s="129"/>
      <c r="J212" s="129">
        <v>72</v>
      </c>
      <c r="K212" s="129">
        <f t="shared" si="24"/>
        <v>72</v>
      </c>
      <c r="L212" s="129"/>
      <c r="M212" s="129"/>
      <c r="N212" s="129"/>
      <c r="O212" s="129"/>
      <c r="P212" s="38"/>
      <c r="Q212" s="38"/>
      <c r="R212" s="38">
        <f t="shared" si="25"/>
        <v>72</v>
      </c>
      <c r="S212" s="38">
        <f t="shared" si="26"/>
        <v>72</v>
      </c>
      <c r="T212" s="116">
        <f t="shared" si="23"/>
        <v>2.5714285714285717E-3</v>
      </c>
      <c r="U212" s="116">
        <f t="shared" si="22"/>
        <v>7.1999999999999994E-4</v>
      </c>
      <c r="V212" s="138" t="s">
        <v>65</v>
      </c>
      <c r="W212" s="128"/>
      <c r="X212" s="139"/>
      <c r="Y212" s="139"/>
      <c r="Z212" s="128">
        <v>15</v>
      </c>
      <c r="AA212" s="128">
        <v>420</v>
      </c>
      <c r="AB212" s="135">
        <v>0.01</v>
      </c>
      <c r="AC212" s="140"/>
    </row>
    <row r="213" spans="1:29" ht="15" customHeight="1">
      <c r="A213" s="128">
        <v>6</v>
      </c>
      <c r="B213" s="128" t="s">
        <v>157</v>
      </c>
      <c r="C213" s="140" t="s">
        <v>158</v>
      </c>
      <c r="D213" s="93" t="s">
        <v>23</v>
      </c>
      <c r="E213" s="161" t="s">
        <v>77</v>
      </c>
      <c r="F213" s="161" t="s">
        <v>77</v>
      </c>
      <c r="G213" s="75"/>
      <c r="H213" s="129"/>
      <c r="I213" s="129"/>
      <c r="J213" s="129">
        <v>112</v>
      </c>
      <c r="K213" s="129">
        <f t="shared" si="24"/>
        <v>112</v>
      </c>
      <c r="L213" s="129"/>
      <c r="M213" s="129"/>
      <c r="N213" s="129"/>
      <c r="O213" s="129"/>
      <c r="P213" s="38"/>
      <c r="Q213" s="38"/>
      <c r="R213" s="38">
        <f t="shared" si="25"/>
        <v>112</v>
      </c>
      <c r="S213" s="38">
        <f t="shared" si="26"/>
        <v>112</v>
      </c>
      <c r="T213" s="116">
        <f t="shared" si="23"/>
        <v>4.0000000000000001E-3</v>
      </c>
      <c r="U213" s="116">
        <f t="shared" si="22"/>
        <v>1.1200000000000001E-3</v>
      </c>
      <c r="V213" s="138" t="s">
        <v>65</v>
      </c>
      <c r="W213" s="128"/>
      <c r="X213" s="139"/>
      <c r="Y213" s="139"/>
      <c r="Z213" s="128">
        <v>15</v>
      </c>
      <c r="AA213" s="128">
        <v>420</v>
      </c>
      <c r="AB213" s="135">
        <v>0.01</v>
      </c>
      <c r="AC213" s="140"/>
    </row>
    <row r="214" spans="1:29" s="84" customFormat="1" ht="15" customHeight="1">
      <c r="A214" s="75"/>
      <c r="B214" s="136"/>
      <c r="C214" s="82" t="s">
        <v>24</v>
      </c>
      <c r="D214" s="36" t="s">
        <v>23</v>
      </c>
      <c r="E214" s="75"/>
      <c r="F214" s="75"/>
      <c r="G214" s="75"/>
      <c r="H214" s="87"/>
      <c r="I214" s="87"/>
      <c r="J214" s="87">
        <f>SUM(J208:J213)</f>
        <v>708</v>
      </c>
      <c r="K214" s="87">
        <f t="shared" si="24"/>
        <v>708</v>
      </c>
      <c r="L214" s="87"/>
      <c r="M214" s="87"/>
      <c r="N214" s="87"/>
      <c r="O214" s="87"/>
      <c r="P214" s="46"/>
      <c r="Q214" s="46"/>
      <c r="R214" s="46">
        <f t="shared" si="25"/>
        <v>708</v>
      </c>
      <c r="S214" s="46">
        <f t="shared" si="26"/>
        <v>708</v>
      </c>
      <c r="T214" s="115">
        <f t="shared" si="23"/>
        <v>2.5285714285714283E-2</v>
      </c>
      <c r="U214" s="115">
        <f t="shared" si="22"/>
        <v>7.0800000000000004E-3</v>
      </c>
      <c r="V214" s="141"/>
      <c r="W214" s="75"/>
      <c r="X214" s="82"/>
      <c r="Y214" s="82"/>
      <c r="Z214" s="75">
        <v>15</v>
      </c>
      <c r="AA214" s="75">
        <v>420</v>
      </c>
      <c r="AB214" s="83">
        <v>0.01</v>
      </c>
      <c r="AC214" s="136"/>
    </row>
    <row r="215" spans="1:29" ht="15" customHeight="1">
      <c r="A215" s="128">
        <v>1</v>
      </c>
      <c r="B215" s="136"/>
      <c r="C215" s="140" t="s">
        <v>162</v>
      </c>
      <c r="D215" s="93" t="s">
        <v>23</v>
      </c>
      <c r="E215" s="128">
        <v>1</v>
      </c>
      <c r="F215" s="161" t="s">
        <v>77</v>
      </c>
      <c r="G215" s="75"/>
      <c r="H215" s="129"/>
      <c r="I215" s="129"/>
      <c r="J215" s="129">
        <v>30</v>
      </c>
      <c r="K215" s="129">
        <f t="shared" si="24"/>
        <v>30</v>
      </c>
      <c r="L215" s="129"/>
      <c r="M215" s="129"/>
      <c r="N215" s="129"/>
      <c r="O215" s="129"/>
      <c r="P215" s="38"/>
      <c r="Q215" s="38"/>
      <c r="R215" s="38">
        <f t="shared" si="25"/>
        <v>30</v>
      </c>
      <c r="S215" s="38">
        <f t="shared" si="26"/>
        <v>30</v>
      </c>
      <c r="T215" s="116">
        <f t="shared" si="23"/>
        <v>4.7619047619047615E-3</v>
      </c>
      <c r="U215" s="116">
        <f t="shared" si="22"/>
        <v>3.0000000000000001E-3</v>
      </c>
      <c r="V215" s="138" t="s">
        <v>65</v>
      </c>
      <c r="W215" s="128"/>
      <c r="X215" s="139"/>
      <c r="Y215" s="139"/>
      <c r="Z215" s="128">
        <v>40</v>
      </c>
      <c r="AA215" s="128">
        <v>252</v>
      </c>
      <c r="AB215" s="135">
        <v>0.1</v>
      </c>
      <c r="AC215" s="140"/>
    </row>
    <row r="216" spans="1:29" s="84" customFormat="1" ht="15" customHeight="1">
      <c r="A216" s="75"/>
      <c r="B216" s="136"/>
      <c r="C216" s="82" t="s">
        <v>24</v>
      </c>
      <c r="D216" s="36" t="s">
        <v>23</v>
      </c>
      <c r="E216" s="75"/>
      <c r="F216" s="75"/>
      <c r="G216" s="75"/>
      <c r="H216" s="87"/>
      <c r="I216" s="87"/>
      <c r="J216" s="87">
        <f>SUM(J215:J215)</f>
        <v>30</v>
      </c>
      <c r="K216" s="87">
        <f t="shared" si="24"/>
        <v>30</v>
      </c>
      <c r="L216" s="87"/>
      <c r="M216" s="87"/>
      <c r="N216" s="87"/>
      <c r="O216" s="87"/>
      <c r="P216" s="46"/>
      <c r="Q216" s="46"/>
      <c r="R216" s="46">
        <f t="shared" si="25"/>
        <v>30</v>
      </c>
      <c r="S216" s="46">
        <f t="shared" si="26"/>
        <v>30</v>
      </c>
      <c r="T216" s="115">
        <f t="shared" si="23"/>
        <v>4.7619047619047615E-3</v>
      </c>
      <c r="U216" s="115">
        <f t="shared" si="22"/>
        <v>3.0000000000000001E-3</v>
      </c>
      <c r="V216" s="141"/>
      <c r="W216" s="75"/>
      <c r="X216" s="82"/>
      <c r="Y216" s="82"/>
      <c r="Z216" s="75">
        <v>40</v>
      </c>
      <c r="AA216" s="75">
        <v>252</v>
      </c>
      <c r="AB216" s="83">
        <v>0.1</v>
      </c>
      <c r="AC216" s="136"/>
    </row>
    <row r="217" spans="1:29" ht="15" customHeight="1">
      <c r="A217" s="128">
        <v>1</v>
      </c>
      <c r="B217" s="128" t="s">
        <v>163</v>
      </c>
      <c r="C217" s="140" t="s">
        <v>164</v>
      </c>
      <c r="D217" s="93" t="s">
        <v>23</v>
      </c>
      <c r="E217" s="128">
        <v>27</v>
      </c>
      <c r="F217" s="161" t="s">
        <v>165</v>
      </c>
      <c r="G217" s="75"/>
      <c r="H217" s="129"/>
      <c r="I217" s="129"/>
      <c r="J217" s="129">
        <v>1</v>
      </c>
      <c r="K217" s="129">
        <f t="shared" si="24"/>
        <v>1</v>
      </c>
      <c r="L217" s="129"/>
      <c r="M217" s="129"/>
      <c r="N217" s="129"/>
      <c r="O217" s="129"/>
      <c r="P217" s="38"/>
      <c r="Q217" s="38"/>
      <c r="R217" s="38">
        <f t="shared" si="25"/>
        <v>1</v>
      </c>
      <c r="S217" s="38">
        <f t="shared" si="26"/>
        <v>1</v>
      </c>
      <c r="T217" s="339">
        <f t="shared" si="23"/>
        <v>3.4027777777777778E-4</v>
      </c>
      <c r="U217" s="339">
        <f t="shared" si="22"/>
        <v>1E-4</v>
      </c>
      <c r="V217" s="138" t="s">
        <v>59</v>
      </c>
      <c r="W217" s="128"/>
      <c r="X217" s="139"/>
      <c r="Y217" s="139"/>
      <c r="Z217" s="128">
        <v>49</v>
      </c>
      <c r="AA217" s="128">
        <v>144</v>
      </c>
      <c r="AB217" s="135">
        <v>0.1</v>
      </c>
      <c r="AC217" s="140"/>
    </row>
    <row r="218" spans="1:29" ht="15" customHeight="1">
      <c r="A218" s="128">
        <v>2</v>
      </c>
      <c r="B218" s="128" t="s">
        <v>163</v>
      </c>
      <c r="C218" s="140" t="s">
        <v>164</v>
      </c>
      <c r="D218" s="93" t="s">
        <v>23</v>
      </c>
      <c r="E218" s="128">
        <v>2</v>
      </c>
      <c r="F218" s="161" t="s">
        <v>77</v>
      </c>
      <c r="G218" s="75"/>
      <c r="H218" s="129"/>
      <c r="I218" s="129"/>
      <c r="J218" s="129">
        <v>60</v>
      </c>
      <c r="K218" s="129">
        <f t="shared" si="24"/>
        <v>60</v>
      </c>
      <c r="L218" s="129"/>
      <c r="M218" s="129"/>
      <c r="N218" s="129"/>
      <c r="O218" s="129"/>
      <c r="P218" s="38"/>
      <c r="Q218" s="38"/>
      <c r="R218" s="38">
        <f t="shared" si="25"/>
        <v>60</v>
      </c>
      <c r="S218" s="38">
        <f t="shared" si="26"/>
        <v>60</v>
      </c>
      <c r="T218" s="116">
        <f t="shared" si="23"/>
        <v>2.0416666666666666E-2</v>
      </c>
      <c r="U218" s="116">
        <f t="shared" si="22"/>
        <v>6.0000000000000001E-3</v>
      </c>
      <c r="V218" s="138" t="s">
        <v>59</v>
      </c>
      <c r="W218" s="128"/>
      <c r="X218" s="139"/>
      <c r="Y218" s="139"/>
      <c r="Z218" s="128">
        <v>49</v>
      </c>
      <c r="AA218" s="128">
        <v>144</v>
      </c>
      <c r="AB218" s="135">
        <v>0.1</v>
      </c>
      <c r="AC218" s="140"/>
    </row>
    <row r="219" spans="1:29" s="84" customFormat="1" ht="15" customHeight="1">
      <c r="A219" s="75"/>
      <c r="B219" s="136"/>
      <c r="C219" s="82" t="s">
        <v>24</v>
      </c>
      <c r="D219" s="36" t="s">
        <v>23</v>
      </c>
      <c r="E219" s="75"/>
      <c r="F219" s="75"/>
      <c r="G219" s="75"/>
      <c r="H219" s="87"/>
      <c r="I219" s="87"/>
      <c r="J219" s="87">
        <f>SUM(J217:J218)</f>
        <v>61</v>
      </c>
      <c r="K219" s="87">
        <f t="shared" si="24"/>
        <v>61</v>
      </c>
      <c r="L219" s="87"/>
      <c r="M219" s="87"/>
      <c r="N219" s="87"/>
      <c r="O219" s="87"/>
      <c r="P219" s="46"/>
      <c r="Q219" s="46"/>
      <c r="R219" s="46">
        <f t="shared" si="25"/>
        <v>61</v>
      </c>
      <c r="S219" s="46">
        <f t="shared" si="26"/>
        <v>61</v>
      </c>
      <c r="T219" s="115">
        <f t="shared" si="23"/>
        <v>2.0756944444444442E-2</v>
      </c>
      <c r="U219" s="115">
        <f t="shared" si="22"/>
        <v>6.1000000000000004E-3</v>
      </c>
      <c r="V219" s="141"/>
      <c r="W219" s="75"/>
      <c r="X219" s="82"/>
      <c r="Y219" s="82"/>
      <c r="Z219" s="75">
        <v>49</v>
      </c>
      <c r="AA219" s="75">
        <v>144</v>
      </c>
      <c r="AB219" s="83">
        <v>0.1</v>
      </c>
      <c r="AC219" s="136"/>
    </row>
    <row r="220" spans="1:29" ht="15" customHeight="1">
      <c r="A220" s="128">
        <v>1</v>
      </c>
      <c r="B220" s="128" t="s">
        <v>166</v>
      </c>
      <c r="C220" s="140" t="s">
        <v>167</v>
      </c>
      <c r="D220" s="93" t="s">
        <v>23</v>
      </c>
      <c r="E220" s="165">
        <v>27</v>
      </c>
      <c r="F220" s="166">
        <v>87</v>
      </c>
      <c r="G220" s="75"/>
      <c r="H220" s="129"/>
      <c r="I220" s="129"/>
      <c r="J220" s="167">
        <v>81</v>
      </c>
      <c r="K220" s="129">
        <f t="shared" si="24"/>
        <v>81</v>
      </c>
      <c r="L220" s="129"/>
      <c r="M220" s="129"/>
      <c r="N220" s="167"/>
      <c r="O220" s="129"/>
      <c r="P220" s="38"/>
      <c r="Q220" s="38"/>
      <c r="R220" s="38">
        <f t="shared" si="25"/>
        <v>81</v>
      </c>
      <c r="S220" s="38">
        <f t="shared" si="26"/>
        <v>81</v>
      </c>
      <c r="T220" s="116">
        <f t="shared" si="23"/>
        <v>4.8599999999999997E-3</v>
      </c>
      <c r="U220" s="116">
        <f t="shared" si="22"/>
        <v>2.0249999999999999E-3</v>
      </c>
      <c r="V220" s="138" t="s">
        <v>65</v>
      </c>
      <c r="W220" s="128"/>
      <c r="X220" s="139"/>
      <c r="Y220" s="139"/>
      <c r="Z220" s="128">
        <v>18</v>
      </c>
      <c r="AA220" s="128">
        <v>300</v>
      </c>
      <c r="AB220" s="135">
        <v>2.5000000000000001E-2</v>
      </c>
      <c r="AC220" s="140"/>
    </row>
    <row r="221" spans="1:29" ht="15" customHeight="1">
      <c r="A221" s="128">
        <v>2</v>
      </c>
      <c r="B221" s="128" t="s">
        <v>166</v>
      </c>
      <c r="C221" s="140" t="s">
        <v>167</v>
      </c>
      <c r="D221" s="93" t="s">
        <v>23</v>
      </c>
      <c r="E221" s="165">
        <v>12</v>
      </c>
      <c r="F221" s="166" t="s">
        <v>95</v>
      </c>
      <c r="G221" s="75"/>
      <c r="H221" s="129"/>
      <c r="I221" s="129"/>
      <c r="J221" s="167">
        <v>1</v>
      </c>
      <c r="K221" s="129">
        <f t="shared" si="24"/>
        <v>1</v>
      </c>
      <c r="L221" s="129"/>
      <c r="M221" s="129"/>
      <c r="N221" s="167"/>
      <c r="O221" s="129"/>
      <c r="P221" s="38"/>
      <c r="Q221" s="38"/>
      <c r="R221" s="38">
        <f t="shared" si="25"/>
        <v>1</v>
      </c>
      <c r="S221" s="38">
        <f t="shared" si="26"/>
        <v>1</v>
      </c>
      <c r="T221" s="116">
        <f t="shared" si="23"/>
        <v>5.9999999999999995E-5</v>
      </c>
      <c r="U221" s="116">
        <f t="shared" si="22"/>
        <v>2.5000000000000001E-5</v>
      </c>
      <c r="V221" s="138" t="s">
        <v>65</v>
      </c>
      <c r="W221" s="128"/>
      <c r="X221" s="139"/>
      <c r="Y221" s="139"/>
      <c r="Z221" s="128">
        <v>18</v>
      </c>
      <c r="AA221" s="128">
        <v>300</v>
      </c>
      <c r="AB221" s="135">
        <v>2.5000000000000001E-2</v>
      </c>
      <c r="AC221" s="140"/>
    </row>
    <row r="222" spans="1:29" ht="15" customHeight="1">
      <c r="A222" s="128">
        <v>3</v>
      </c>
      <c r="B222" s="128" t="s">
        <v>166</v>
      </c>
      <c r="C222" s="140" t="s">
        <v>167</v>
      </c>
      <c r="D222" s="93" t="s">
        <v>23</v>
      </c>
      <c r="E222" s="165">
        <v>17</v>
      </c>
      <c r="F222" s="166">
        <v>86</v>
      </c>
      <c r="G222" s="75"/>
      <c r="H222" s="129"/>
      <c r="I222" s="129"/>
      <c r="J222" s="167">
        <v>40</v>
      </c>
      <c r="K222" s="129">
        <f t="shared" si="24"/>
        <v>40</v>
      </c>
      <c r="L222" s="129"/>
      <c r="M222" s="129"/>
      <c r="N222" s="167"/>
      <c r="O222" s="129"/>
      <c r="P222" s="38"/>
      <c r="Q222" s="38"/>
      <c r="R222" s="38">
        <f t="shared" si="25"/>
        <v>40</v>
      </c>
      <c r="S222" s="38">
        <f t="shared" si="26"/>
        <v>40</v>
      </c>
      <c r="T222" s="116">
        <f t="shared" si="23"/>
        <v>2.3999999999999998E-3</v>
      </c>
      <c r="U222" s="116">
        <f t="shared" si="22"/>
        <v>1E-3</v>
      </c>
      <c r="V222" s="138" t="s">
        <v>65</v>
      </c>
      <c r="W222" s="128"/>
      <c r="X222" s="139"/>
      <c r="Y222" s="139"/>
      <c r="Z222" s="128">
        <v>18</v>
      </c>
      <c r="AA222" s="128">
        <v>300</v>
      </c>
      <c r="AB222" s="135">
        <v>2.5000000000000001E-2</v>
      </c>
      <c r="AC222" s="140"/>
    </row>
    <row r="223" spans="1:29" ht="15" customHeight="1">
      <c r="A223" s="128">
        <v>4</v>
      </c>
      <c r="B223" s="128" t="s">
        <v>166</v>
      </c>
      <c r="C223" s="140" t="s">
        <v>167</v>
      </c>
      <c r="D223" s="93" t="s">
        <v>23</v>
      </c>
      <c r="E223" s="161" t="s">
        <v>120</v>
      </c>
      <c r="F223" s="161" t="s">
        <v>161</v>
      </c>
      <c r="G223" s="75"/>
      <c r="H223" s="129"/>
      <c r="I223" s="129"/>
      <c r="J223" s="129">
        <v>20</v>
      </c>
      <c r="K223" s="129">
        <f t="shared" si="24"/>
        <v>20</v>
      </c>
      <c r="L223" s="129"/>
      <c r="M223" s="129"/>
      <c r="N223" s="129"/>
      <c r="O223" s="129"/>
      <c r="P223" s="38"/>
      <c r="Q223" s="38"/>
      <c r="R223" s="38">
        <f t="shared" si="25"/>
        <v>20</v>
      </c>
      <c r="S223" s="38">
        <f t="shared" si="26"/>
        <v>20</v>
      </c>
      <c r="T223" s="116">
        <f t="shared" si="23"/>
        <v>1.1999999999999999E-3</v>
      </c>
      <c r="U223" s="116">
        <f t="shared" si="22"/>
        <v>5.0000000000000001E-4</v>
      </c>
      <c r="V223" s="138" t="s">
        <v>65</v>
      </c>
      <c r="W223" s="128"/>
      <c r="X223" s="139"/>
      <c r="Y223" s="139"/>
      <c r="Z223" s="128">
        <v>18</v>
      </c>
      <c r="AA223" s="128">
        <v>300</v>
      </c>
      <c r="AB223" s="135">
        <v>2.5000000000000001E-2</v>
      </c>
      <c r="AC223" s="140"/>
    </row>
    <row r="224" spans="1:29" ht="15" customHeight="1">
      <c r="A224" s="128">
        <v>5</v>
      </c>
      <c r="B224" s="128" t="s">
        <v>166</v>
      </c>
      <c r="C224" s="140" t="s">
        <v>167</v>
      </c>
      <c r="D224" s="93" t="s">
        <v>23</v>
      </c>
      <c r="E224" s="161" t="s">
        <v>77</v>
      </c>
      <c r="F224" s="161" t="s">
        <v>77</v>
      </c>
      <c r="G224" s="75"/>
      <c r="H224" s="129"/>
      <c r="I224" s="129"/>
      <c r="J224" s="129">
        <v>49</v>
      </c>
      <c r="K224" s="129">
        <f t="shared" si="24"/>
        <v>49</v>
      </c>
      <c r="L224" s="129"/>
      <c r="M224" s="129"/>
      <c r="N224" s="129"/>
      <c r="O224" s="129"/>
      <c r="P224" s="38"/>
      <c r="Q224" s="38"/>
      <c r="R224" s="38">
        <f t="shared" si="25"/>
        <v>49</v>
      </c>
      <c r="S224" s="38">
        <f t="shared" si="26"/>
        <v>49</v>
      </c>
      <c r="T224" s="116">
        <f t="shared" si="23"/>
        <v>2.9399999999999999E-3</v>
      </c>
      <c r="U224" s="116">
        <f t="shared" si="22"/>
        <v>1.2250000000000002E-3</v>
      </c>
      <c r="V224" s="138" t="s">
        <v>65</v>
      </c>
      <c r="W224" s="128"/>
      <c r="X224" s="139"/>
      <c r="Y224" s="139"/>
      <c r="Z224" s="128">
        <v>18</v>
      </c>
      <c r="AA224" s="128">
        <v>300</v>
      </c>
      <c r="AB224" s="135">
        <v>2.5000000000000001E-2</v>
      </c>
      <c r="AC224" s="140"/>
    </row>
    <row r="225" spans="1:29" ht="15" customHeight="1">
      <c r="A225" s="128">
        <v>6</v>
      </c>
      <c r="B225" s="128" t="s">
        <v>166</v>
      </c>
      <c r="C225" s="140" t="s">
        <v>167</v>
      </c>
      <c r="D225" s="93" t="s">
        <v>23</v>
      </c>
      <c r="E225" s="161" t="s">
        <v>168</v>
      </c>
      <c r="F225" s="161" t="s">
        <v>82</v>
      </c>
      <c r="G225" s="75"/>
      <c r="H225" s="129"/>
      <c r="I225" s="129"/>
      <c r="J225" s="129">
        <v>6</v>
      </c>
      <c r="K225" s="129">
        <f t="shared" si="24"/>
        <v>6</v>
      </c>
      <c r="L225" s="129"/>
      <c r="M225" s="129"/>
      <c r="N225" s="129"/>
      <c r="O225" s="129"/>
      <c r="P225" s="38"/>
      <c r="Q225" s="38"/>
      <c r="R225" s="38">
        <f t="shared" si="25"/>
        <v>6</v>
      </c>
      <c r="S225" s="38">
        <f t="shared" si="26"/>
        <v>6</v>
      </c>
      <c r="T225" s="339">
        <f t="shared" si="23"/>
        <v>3.6000000000000002E-4</v>
      </c>
      <c r="U225" s="339">
        <f t="shared" si="22"/>
        <v>1.5000000000000001E-4</v>
      </c>
      <c r="V225" s="138" t="s">
        <v>65</v>
      </c>
      <c r="W225" s="128"/>
      <c r="X225" s="139"/>
      <c r="Y225" s="139"/>
      <c r="Z225" s="128">
        <v>18</v>
      </c>
      <c r="AA225" s="128">
        <v>300</v>
      </c>
      <c r="AB225" s="135">
        <v>2.5000000000000001E-2</v>
      </c>
      <c r="AC225" s="140"/>
    </row>
    <row r="226" spans="1:29" s="84" customFormat="1" ht="15" customHeight="1">
      <c r="A226" s="75"/>
      <c r="B226" s="75"/>
      <c r="C226" s="82" t="s">
        <v>24</v>
      </c>
      <c r="D226" s="36" t="s">
        <v>23</v>
      </c>
      <c r="E226" s="75"/>
      <c r="F226" s="75"/>
      <c r="G226" s="75"/>
      <c r="H226" s="87"/>
      <c r="I226" s="87"/>
      <c r="J226" s="87">
        <f>SUM(J220:J225)</f>
        <v>197</v>
      </c>
      <c r="K226" s="87">
        <f t="shared" si="24"/>
        <v>197</v>
      </c>
      <c r="L226" s="87"/>
      <c r="M226" s="87"/>
      <c r="N226" s="87"/>
      <c r="O226" s="87"/>
      <c r="P226" s="46"/>
      <c r="Q226" s="46"/>
      <c r="R226" s="46">
        <f t="shared" si="25"/>
        <v>197</v>
      </c>
      <c r="S226" s="46">
        <f t="shared" si="26"/>
        <v>197</v>
      </c>
      <c r="T226" s="115">
        <f t="shared" si="23"/>
        <v>1.1819999999999999E-2</v>
      </c>
      <c r="U226" s="115">
        <f t="shared" si="22"/>
        <v>4.9250000000000006E-3</v>
      </c>
      <c r="V226" s="141"/>
      <c r="W226" s="75"/>
      <c r="X226" s="82"/>
      <c r="Y226" s="82"/>
      <c r="Z226" s="75">
        <v>18</v>
      </c>
      <c r="AA226" s="75">
        <v>300</v>
      </c>
      <c r="AB226" s="83">
        <v>2.5000000000000001E-2</v>
      </c>
      <c r="AC226" s="136"/>
    </row>
    <row r="227" spans="1:29" ht="15" customHeight="1">
      <c r="A227" s="128">
        <v>1</v>
      </c>
      <c r="B227" s="128" t="s">
        <v>169</v>
      </c>
      <c r="C227" s="344" t="s">
        <v>170</v>
      </c>
      <c r="D227" s="143" t="s">
        <v>23</v>
      </c>
      <c r="E227" s="165">
        <v>6</v>
      </c>
      <c r="F227" s="166">
        <v>91</v>
      </c>
      <c r="G227" s="165"/>
      <c r="H227" s="168"/>
      <c r="I227" s="167"/>
      <c r="J227" s="167">
        <v>502</v>
      </c>
      <c r="K227" s="129">
        <f t="shared" si="24"/>
        <v>502</v>
      </c>
      <c r="L227" s="168"/>
      <c r="M227" s="167"/>
      <c r="N227" s="167"/>
      <c r="O227" s="129"/>
      <c r="P227" s="38"/>
      <c r="Q227" s="38"/>
      <c r="R227" s="38">
        <f t="shared" si="25"/>
        <v>502</v>
      </c>
      <c r="S227" s="38">
        <f t="shared" si="26"/>
        <v>502</v>
      </c>
      <c r="T227" s="116">
        <f t="shared" si="23"/>
        <v>1.8100961538461538E-2</v>
      </c>
      <c r="U227" s="116">
        <f t="shared" ref="U227:U290" si="27">K227*AB227/1000</f>
        <v>1.5059999999999999E-2</v>
      </c>
      <c r="V227" s="138" t="s">
        <v>65</v>
      </c>
      <c r="W227" s="128"/>
      <c r="X227" s="139"/>
      <c r="Y227" s="139"/>
      <c r="Z227" s="165">
        <v>30</v>
      </c>
      <c r="AA227" s="165">
        <v>832</v>
      </c>
      <c r="AB227" s="345">
        <v>0.03</v>
      </c>
      <c r="AC227" s="140"/>
    </row>
    <row r="228" spans="1:29" ht="15" customHeight="1">
      <c r="A228" s="128">
        <v>2</v>
      </c>
      <c r="B228" s="128" t="s">
        <v>169</v>
      </c>
      <c r="C228" s="344" t="s">
        <v>170</v>
      </c>
      <c r="D228" s="143" t="s">
        <v>23</v>
      </c>
      <c r="E228" s="165">
        <v>3</v>
      </c>
      <c r="F228" s="166">
        <v>89</v>
      </c>
      <c r="G228" s="165"/>
      <c r="H228" s="168"/>
      <c r="I228" s="167"/>
      <c r="J228" s="167">
        <v>156</v>
      </c>
      <c r="K228" s="129">
        <f t="shared" si="24"/>
        <v>156</v>
      </c>
      <c r="L228" s="168"/>
      <c r="M228" s="167"/>
      <c r="N228" s="167"/>
      <c r="O228" s="129"/>
      <c r="P228" s="38"/>
      <c r="Q228" s="38"/>
      <c r="R228" s="38">
        <f t="shared" si="25"/>
        <v>156</v>
      </c>
      <c r="S228" s="38">
        <f t="shared" si="26"/>
        <v>156</v>
      </c>
      <c r="T228" s="116">
        <f t="shared" si="23"/>
        <v>5.6249999999999998E-3</v>
      </c>
      <c r="U228" s="116">
        <f t="shared" si="27"/>
        <v>4.6800000000000001E-3</v>
      </c>
      <c r="V228" s="138" t="s">
        <v>65</v>
      </c>
      <c r="W228" s="128"/>
      <c r="X228" s="139"/>
      <c r="Y228" s="139"/>
      <c r="Z228" s="165">
        <v>30</v>
      </c>
      <c r="AA228" s="165">
        <v>832</v>
      </c>
      <c r="AB228" s="345">
        <v>0.03</v>
      </c>
      <c r="AC228" s="140"/>
    </row>
    <row r="229" spans="1:29" ht="15" customHeight="1">
      <c r="A229" s="128">
        <v>3</v>
      </c>
      <c r="B229" s="128" t="s">
        <v>169</v>
      </c>
      <c r="C229" s="344" t="s">
        <v>170</v>
      </c>
      <c r="D229" s="143" t="s">
        <v>23</v>
      </c>
      <c r="E229" s="165">
        <v>22</v>
      </c>
      <c r="F229" s="166">
        <v>89</v>
      </c>
      <c r="G229" s="165"/>
      <c r="H229" s="168"/>
      <c r="I229" s="167"/>
      <c r="J229" s="167">
        <v>20</v>
      </c>
      <c r="K229" s="129">
        <f t="shared" si="24"/>
        <v>20</v>
      </c>
      <c r="L229" s="168"/>
      <c r="M229" s="167"/>
      <c r="N229" s="167"/>
      <c r="O229" s="129"/>
      <c r="P229" s="38"/>
      <c r="Q229" s="38"/>
      <c r="R229" s="38">
        <f t="shared" si="25"/>
        <v>20</v>
      </c>
      <c r="S229" s="38">
        <f t="shared" si="26"/>
        <v>20</v>
      </c>
      <c r="T229" s="116">
        <f t="shared" si="23"/>
        <v>7.2115384615384609E-4</v>
      </c>
      <c r="U229" s="116">
        <f t="shared" si="27"/>
        <v>5.9999999999999995E-4</v>
      </c>
      <c r="V229" s="138" t="s">
        <v>65</v>
      </c>
      <c r="W229" s="128"/>
      <c r="X229" s="139"/>
      <c r="Y229" s="139"/>
      <c r="Z229" s="165">
        <v>30</v>
      </c>
      <c r="AA229" s="165">
        <v>832</v>
      </c>
      <c r="AB229" s="345">
        <v>0.03</v>
      </c>
      <c r="AC229" s="140"/>
    </row>
    <row r="230" spans="1:29" ht="15" customHeight="1">
      <c r="A230" s="128">
        <v>4</v>
      </c>
      <c r="B230" s="128" t="s">
        <v>169</v>
      </c>
      <c r="C230" s="344" t="s">
        <v>170</v>
      </c>
      <c r="D230" s="143" t="s">
        <v>23</v>
      </c>
      <c r="E230" s="165">
        <v>12</v>
      </c>
      <c r="F230" s="166" t="s">
        <v>95</v>
      </c>
      <c r="G230" s="165"/>
      <c r="H230" s="168"/>
      <c r="I230" s="167"/>
      <c r="J230" s="167">
        <v>12</v>
      </c>
      <c r="K230" s="129">
        <f t="shared" si="24"/>
        <v>12</v>
      </c>
      <c r="L230" s="168"/>
      <c r="M230" s="167"/>
      <c r="N230" s="167"/>
      <c r="O230" s="129"/>
      <c r="P230" s="38"/>
      <c r="Q230" s="38"/>
      <c r="R230" s="38">
        <f t="shared" si="25"/>
        <v>12</v>
      </c>
      <c r="S230" s="38">
        <f t="shared" si="26"/>
        <v>12</v>
      </c>
      <c r="T230" s="339">
        <f t="shared" si="23"/>
        <v>4.3269230769230765E-4</v>
      </c>
      <c r="U230" s="339">
        <f t="shared" si="27"/>
        <v>3.5999999999999997E-4</v>
      </c>
      <c r="V230" s="138" t="s">
        <v>65</v>
      </c>
      <c r="W230" s="128"/>
      <c r="X230" s="139"/>
      <c r="Y230" s="139"/>
      <c r="Z230" s="165">
        <v>30</v>
      </c>
      <c r="AA230" s="165">
        <v>832</v>
      </c>
      <c r="AB230" s="345">
        <v>0.03</v>
      </c>
      <c r="AC230" s="140"/>
    </row>
    <row r="231" spans="1:29" ht="15" customHeight="1">
      <c r="A231" s="128">
        <v>5</v>
      </c>
      <c r="B231" s="128" t="s">
        <v>169</v>
      </c>
      <c r="C231" s="344" t="s">
        <v>170</v>
      </c>
      <c r="D231" s="143" t="s">
        <v>23</v>
      </c>
      <c r="E231" s="165">
        <v>8</v>
      </c>
      <c r="F231" s="166" t="s">
        <v>77</v>
      </c>
      <c r="G231" s="165"/>
      <c r="H231" s="168"/>
      <c r="I231" s="167"/>
      <c r="J231" s="167">
        <v>32</v>
      </c>
      <c r="K231" s="129">
        <f t="shared" si="24"/>
        <v>32</v>
      </c>
      <c r="L231" s="168"/>
      <c r="M231" s="167"/>
      <c r="N231" s="167"/>
      <c r="O231" s="129"/>
      <c r="P231" s="38"/>
      <c r="Q231" s="38"/>
      <c r="R231" s="38">
        <f t="shared" si="25"/>
        <v>32</v>
      </c>
      <c r="S231" s="38">
        <f t="shared" si="26"/>
        <v>32</v>
      </c>
      <c r="T231" s="116">
        <f t="shared" ref="T231:T242" si="28">(J231*Z231/1000)/AA231</f>
        <v>1.1538461538461537E-3</v>
      </c>
      <c r="U231" s="116">
        <f t="shared" si="27"/>
        <v>9.5999999999999992E-4</v>
      </c>
      <c r="V231" s="138" t="s">
        <v>65</v>
      </c>
      <c r="W231" s="128"/>
      <c r="X231" s="139"/>
      <c r="Y231" s="139"/>
      <c r="Z231" s="165">
        <v>30</v>
      </c>
      <c r="AA231" s="165">
        <v>832</v>
      </c>
      <c r="AB231" s="345">
        <v>0.03</v>
      </c>
      <c r="AC231" s="140"/>
    </row>
    <row r="232" spans="1:29" ht="15" customHeight="1">
      <c r="A232" s="128">
        <v>6</v>
      </c>
      <c r="B232" s="128" t="s">
        <v>169</v>
      </c>
      <c r="C232" s="344" t="s">
        <v>170</v>
      </c>
      <c r="D232" s="143" t="s">
        <v>23</v>
      </c>
      <c r="E232" s="166" t="s">
        <v>126</v>
      </c>
      <c r="F232" s="166" t="s">
        <v>77</v>
      </c>
      <c r="G232" s="165"/>
      <c r="H232" s="168"/>
      <c r="I232" s="167"/>
      <c r="J232" s="167">
        <v>14</v>
      </c>
      <c r="K232" s="129">
        <f t="shared" si="24"/>
        <v>14</v>
      </c>
      <c r="L232" s="168"/>
      <c r="M232" s="167"/>
      <c r="N232" s="167"/>
      <c r="O232" s="129"/>
      <c r="P232" s="38"/>
      <c r="Q232" s="38"/>
      <c r="R232" s="38">
        <f t="shared" si="25"/>
        <v>14</v>
      </c>
      <c r="S232" s="38">
        <f t="shared" si="26"/>
        <v>14</v>
      </c>
      <c r="T232" s="116">
        <f t="shared" si="28"/>
        <v>5.0480769230769231E-4</v>
      </c>
      <c r="U232" s="116">
        <f t="shared" si="27"/>
        <v>4.1999999999999996E-4</v>
      </c>
      <c r="V232" s="138" t="s">
        <v>65</v>
      </c>
      <c r="W232" s="128"/>
      <c r="X232" s="139"/>
      <c r="Y232" s="139"/>
      <c r="Z232" s="165">
        <v>30</v>
      </c>
      <c r="AA232" s="165">
        <v>832</v>
      </c>
      <c r="AB232" s="345">
        <v>0.03</v>
      </c>
      <c r="AC232" s="140"/>
    </row>
    <row r="233" spans="1:29" ht="15" customHeight="1">
      <c r="A233" s="128">
        <v>7</v>
      </c>
      <c r="B233" s="128" t="s">
        <v>169</v>
      </c>
      <c r="C233" s="344" t="s">
        <v>170</v>
      </c>
      <c r="D233" s="143" t="s">
        <v>23</v>
      </c>
      <c r="E233" s="166" t="s">
        <v>171</v>
      </c>
      <c r="F233" s="166" t="s">
        <v>82</v>
      </c>
      <c r="G233" s="165"/>
      <c r="H233" s="168"/>
      <c r="I233" s="167"/>
      <c r="J233" s="167">
        <v>8</v>
      </c>
      <c r="K233" s="129">
        <f t="shared" si="24"/>
        <v>8</v>
      </c>
      <c r="L233" s="168"/>
      <c r="M233" s="167"/>
      <c r="N233" s="167"/>
      <c r="O233" s="129"/>
      <c r="P233" s="38"/>
      <c r="Q233" s="38"/>
      <c r="R233" s="38">
        <f t="shared" si="25"/>
        <v>8</v>
      </c>
      <c r="S233" s="38">
        <f t="shared" si="26"/>
        <v>8</v>
      </c>
      <c r="T233" s="339">
        <f t="shared" si="28"/>
        <v>2.8846153846153843E-4</v>
      </c>
      <c r="U233" s="339">
        <f t="shared" si="27"/>
        <v>2.3999999999999998E-4</v>
      </c>
      <c r="V233" s="138" t="s">
        <v>65</v>
      </c>
      <c r="W233" s="128"/>
      <c r="X233" s="139"/>
      <c r="Y233" s="139"/>
      <c r="Z233" s="165">
        <v>30</v>
      </c>
      <c r="AA233" s="165">
        <v>832</v>
      </c>
      <c r="AB233" s="345">
        <v>0.03</v>
      </c>
      <c r="AC233" s="140"/>
    </row>
    <row r="234" spans="1:29" s="84" customFormat="1" ht="15" customHeight="1">
      <c r="A234" s="75"/>
      <c r="B234" s="136"/>
      <c r="C234" s="82" t="s">
        <v>24</v>
      </c>
      <c r="D234" s="36" t="s">
        <v>23</v>
      </c>
      <c r="E234" s="75"/>
      <c r="F234" s="75"/>
      <c r="G234" s="75"/>
      <c r="H234" s="87"/>
      <c r="I234" s="87"/>
      <c r="J234" s="87">
        <f>SUM(J227:J233)</f>
        <v>744</v>
      </c>
      <c r="K234" s="87">
        <f t="shared" si="24"/>
        <v>744</v>
      </c>
      <c r="L234" s="87"/>
      <c r="M234" s="87"/>
      <c r="N234" s="87"/>
      <c r="O234" s="87"/>
      <c r="P234" s="46"/>
      <c r="Q234" s="46"/>
      <c r="R234" s="46">
        <f t="shared" si="25"/>
        <v>744</v>
      </c>
      <c r="S234" s="46">
        <f t="shared" si="26"/>
        <v>744</v>
      </c>
      <c r="T234" s="115">
        <f t="shared" si="28"/>
        <v>2.6826923076923078E-2</v>
      </c>
      <c r="U234" s="115">
        <f t="shared" si="27"/>
        <v>2.232E-2</v>
      </c>
      <c r="V234" s="141"/>
      <c r="W234" s="75"/>
      <c r="X234" s="82"/>
      <c r="Y234" s="82"/>
      <c r="Z234" s="169">
        <v>30</v>
      </c>
      <c r="AA234" s="169">
        <v>832</v>
      </c>
      <c r="AB234" s="170">
        <v>0.03</v>
      </c>
      <c r="AC234" s="136"/>
    </row>
    <row r="235" spans="1:29" ht="15" customHeight="1">
      <c r="A235" s="128">
        <v>1</v>
      </c>
      <c r="B235" s="171"/>
      <c r="C235" s="344" t="s">
        <v>172</v>
      </c>
      <c r="D235" s="143" t="s">
        <v>23</v>
      </c>
      <c r="E235" s="165">
        <v>4</v>
      </c>
      <c r="F235" s="166" t="s">
        <v>173</v>
      </c>
      <c r="G235" s="165"/>
      <c r="H235" s="168"/>
      <c r="I235" s="167"/>
      <c r="J235" s="167">
        <v>108</v>
      </c>
      <c r="K235" s="167">
        <v>108</v>
      </c>
      <c r="L235" s="168"/>
      <c r="M235" s="167"/>
      <c r="N235" s="167"/>
      <c r="O235" s="167"/>
      <c r="P235" s="38"/>
      <c r="Q235" s="38"/>
      <c r="R235" s="38">
        <f t="shared" si="25"/>
        <v>108</v>
      </c>
      <c r="S235" s="38">
        <f t="shared" si="26"/>
        <v>108</v>
      </c>
      <c r="T235" s="116">
        <f t="shared" si="28"/>
        <v>0.124</v>
      </c>
      <c r="U235" s="116">
        <f t="shared" si="27"/>
        <v>0.11664000000000002</v>
      </c>
      <c r="V235" s="138" t="s">
        <v>59</v>
      </c>
      <c r="W235" s="75"/>
      <c r="X235" s="82"/>
      <c r="Y235" s="82"/>
      <c r="Z235" s="165">
        <v>62</v>
      </c>
      <c r="AA235" s="165">
        <v>54</v>
      </c>
      <c r="AB235" s="345">
        <v>1.08</v>
      </c>
      <c r="AC235" s="136"/>
    </row>
    <row r="236" spans="1:29" s="84" customFormat="1" ht="15" customHeight="1">
      <c r="A236" s="75"/>
      <c r="B236" s="171"/>
      <c r="C236" s="172" t="s">
        <v>24</v>
      </c>
      <c r="D236" s="173" t="s">
        <v>23</v>
      </c>
      <c r="E236" s="169"/>
      <c r="F236" s="174"/>
      <c r="G236" s="169"/>
      <c r="H236" s="175"/>
      <c r="I236" s="176"/>
      <c r="J236" s="176">
        <v>108</v>
      </c>
      <c r="K236" s="176">
        <v>108</v>
      </c>
      <c r="L236" s="175"/>
      <c r="M236" s="176"/>
      <c r="N236" s="176"/>
      <c r="O236" s="176"/>
      <c r="P236" s="46"/>
      <c r="Q236" s="46"/>
      <c r="R236" s="46">
        <f t="shared" si="25"/>
        <v>108</v>
      </c>
      <c r="S236" s="46">
        <f t="shared" si="26"/>
        <v>108</v>
      </c>
      <c r="T236" s="115">
        <f t="shared" si="28"/>
        <v>0.124</v>
      </c>
      <c r="U236" s="115">
        <f t="shared" si="27"/>
        <v>0.11664000000000002</v>
      </c>
      <c r="V236" s="141" t="s">
        <v>59</v>
      </c>
      <c r="W236" s="75"/>
      <c r="X236" s="82"/>
      <c r="Y236" s="82"/>
      <c r="Z236" s="169">
        <v>62</v>
      </c>
      <c r="AA236" s="169">
        <v>54</v>
      </c>
      <c r="AB236" s="170">
        <v>1.08</v>
      </c>
      <c r="AC236" s="136"/>
    </row>
    <row r="237" spans="1:29" ht="15" customHeight="1">
      <c r="A237" s="128">
        <v>1</v>
      </c>
      <c r="B237" s="177" t="s">
        <v>174</v>
      </c>
      <c r="C237" s="344" t="s">
        <v>175</v>
      </c>
      <c r="D237" s="143" t="s">
        <v>23</v>
      </c>
      <c r="E237" s="165">
        <v>2</v>
      </c>
      <c r="F237" s="166" t="s">
        <v>176</v>
      </c>
      <c r="G237" s="165"/>
      <c r="H237" s="168"/>
      <c r="I237" s="167"/>
      <c r="J237" s="167">
        <v>1152</v>
      </c>
      <c r="K237" s="167">
        <f>SUM(H237:J237)</f>
        <v>1152</v>
      </c>
      <c r="L237" s="168"/>
      <c r="M237" s="167"/>
      <c r="N237" s="167"/>
      <c r="O237" s="167"/>
      <c r="P237" s="38"/>
      <c r="Q237" s="38"/>
      <c r="R237" s="38">
        <f t="shared" si="25"/>
        <v>1152</v>
      </c>
      <c r="S237" s="38">
        <f t="shared" si="26"/>
        <v>1152</v>
      </c>
      <c r="T237" s="116">
        <f t="shared" si="28"/>
        <v>0.12375</v>
      </c>
      <c r="U237" s="115">
        <f t="shared" si="27"/>
        <v>7.4880000000000002E-2</v>
      </c>
      <c r="V237" s="138" t="s">
        <v>59</v>
      </c>
      <c r="W237" s="75"/>
      <c r="X237" s="82"/>
      <c r="Y237" s="82"/>
      <c r="Z237" s="165">
        <v>55</v>
      </c>
      <c r="AA237" s="165">
        <v>512</v>
      </c>
      <c r="AB237" s="345">
        <v>6.5000000000000002E-2</v>
      </c>
      <c r="AC237" s="136"/>
    </row>
    <row r="238" spans="1:29" ht="15" customHeight="1">
      <c r="A238" s="128">
        <v>2</v>
      </c>
      <c r="B238" s="177" t="s">
        <v>174</v>
      </c>
      <c r="C238" s="344" t="s">
        <v>175</v>
      </c>
      <c r="D238" s="143" t="s">
        <v>23</v>
      </c>
      <c r="E238" s="165">
        <v>28</v>
      </c>
      <c r="F238" s="166" t="s">
        <v>176</v>
      </c>
      <c r="G238" s="165"/>
      <c r="H238" s="168"/>
      <c r="I238" s="167"/>
      <c r="J238" s="167">
        <v>536</v>
      </c>
      <c r="K238" s="167">
        <f>SUM(H238:J238)</f>
        <v>536</v>
      </c>
      <c r="L238" s="168"/>
      <c r="M238" s="167"/>
      <c r="N238" s="167"/>
      <c r="O238" s="167"/>
      <c r="P238" s="38"/>
      <c r="Q238" s="38"/>
      <c r="R238" s="38">
        <f t="shared" si="25"/>
        <v>536</v>
      </c>
      <c r="S238" s="38">
        <f t="shared" si="26"/>
        <v>536</v>
      </c>
      <c r="T238" s="116">
        <f t="shared" si="28"/>
        <v>5.7578125000000001E-2</v>
      </c>
      <c r="U238" s="115">
        <f t="shared" si="27"/>
        <v>3.4840000000000003E-2</v>
      </c>
      <c r="V238" s="138" t="s">
        <v>59</v>
      </c>
      <c r="W238" s="75"/>
      <c r="X238" s="82"/>
      <c r="Y238" s="82"/>
      <c r="Z238" s="165">
        <v>55</v>
      </c>
      <c r="AA238" s="165">
        <v>512</v>
      </c>
      <c r="AB238" s="345">
        <v>6.5000000000000002E-2</v>
      </c>
      <c r="AC238" s="136"/>
    </row>
    <row r="239" spans="1:29" ht="15" customHeight="1">
      <c r="A239" s="128">
        <v>3</v>
      </c>
      <c r="B239" s="177" t="s">
        <v>174</v>
      </c>
      <c r="C239" s="344" t="s">
        <v>175</v>
      </c>
      <c r="D239" s="143" t="s">
        <v>23</v>
      </c>
      <c r="E239" s="165">
        <v>12</v>
      </c>
      <c r="F239" s="166" t="s">
        <v>173</v>
      </c>
      <c r="G239" s="165"/>
      <c r="H239" s="168"/>
      <c r="I239" s="167"/>
      <c r="J239" s="167">
        <v>512</v>
      </c>
      <c r="K239" s="167">
        <f>SUM(H239:J239)</f>
        <v>512</v>
      </c>
      <c r="L239" s="168"/>
      <c r="M239" s="167"/>
      <c r="N239" s="167"/>
      <c r="O239" s="167"/>
      <c r="P239" s="38"/>
      <c r="Q239" s="38"/>
      <c r="R239" s="38">
        <f t="shared" si="25"/>
        <v>512</v>
      </c>
      <c r="S239" s="38">
        <f t="shared" si="26"/>
        <v>512</v>
      </c>
      <c r="T239" s="116">
        <f t="shared" si="28"/>
        <v>5.5E-2</v>
      </c>
      <c r="U239" s="115">
        <f t="shared" si="27"/>
        <v>3.3280000000000004E-2</v>
      </c>
      <c r="V239" s="138" t="s">
        <v>59</v>
      </c>
      <c r="W239" s="75"/>
      <c r="X239" s="82"/>
      <c r="Y239" s="82"/>
      <c r="Z239" s="165">
        <v>55</v>
      </c>
      <c r="AA239" s="165">
        <v>512</v>
      </c>
      <c r="AB239" s="345">
        <v>6.5000000000000002E-2</v>
      </c>
      <c r="AC239" s="136"/>
    </row>
    <row r="240" spans="1:29" ht="15" customHeight="1">
      <c r="A240" s="128">
        <v>4</v>
      </c>
      <c r="B240" s="177" t="s">
        <v>174</v>
      </c>
      <c r="C240" s="344" t="s">
        <v>175</v>
      </c>
      <c r="D240" s="143" t="s">
        <v>23</v>
      </c>
      <c r="E240" s="165">
        <v>15</v>
      </c>
      <c r="F240" s="166" t="s">
        <v>177</v>
      </c>
      <c r="G240" s="165"/>
      <c r="H240" s="168"/>
      <c r="I240" s="167"/>
      <c r="J240" s="167">
        <v>128</v>
      </c>
      <c r="K240" s="167">
        <f>SUM(H240:J240)</f>
        <v>128</v>
      </c>
      <c r="L240" s="168"/>
      <c r="M240" s="167"/>
      <c r="N240" s="167"/>
      <c r="O240" s="167"/>
      <c r="P240" s="38"/>
      <c r="Q240" s="38"/>
      <c r="R240" s="38">
        <f t="shared" si="25"/>
        <v>128</v>
      </c>
      <c r="S240" s="38">
        <f t="shared" si="26"/>
        <v>128</v>
      </c>
      <c r="T240" s="116">
        <f t="shared" si="28"/>
        <v>1.375E-2</v>
      </c>
      <c r="U240" s="115">
        <f t="shared" si="27"/>
        <v>8.320000000000001E-3</v>
      </c>
      <c r="V240" s="138" t="s">
        <v>59</v>
      </c>
      <c r="W240" s="75"/>
      <c r="X240" s="82"/>
      <c r="Y240" s="82"/>
      <c r="Z240" s="165">
        <v>55</v>
      </c>
      <c r="AA240" s="165">
        <v>512</v>
      </c>
      <c r="AB240" s="345">
        <v>6.5000000000000002E-2</v>
      </c>
      <c r="AC240" s="136"/>
    </row>
    <row r="241" spans="1:29" ht="15" customHeight="1">
      <c r="A241" s="128">
        <v>5</v>
      </c>
      <c r="B241" s="177" t="s">
        <v>174</v>
      </c>
      <c r="C241" s="344" t="s">
        <v>175</v>
      </c>
      <c r="D241" s="143" t="s">
        <v>23</v>
      </c>
      <c r="E241" s="165">
        <v>44</v>
      </c>
      <c r="F241" s="166" t="s">
        <v>177</v>
      </c>
      <c r="G241" s="165"/>
      <c r="H241" s="168"/>
      <c r="I241" s="167"/>
      <c r="J241" s="167">
        <v>128</v>
      </c>
      <c r="K241" s="167">
        <f>SUM(H241:J241)</f>
        <v>128</v>
      </c>
      <c r="L241" s="168"/>
      <c r="M241" s="167"/>
      <c r="N241" s="167"/>
      <c r="O241" s="167"/>
      <c r="P241" s="38"/>
      <c r="Q241" s="38"/>
      <c r="R241" s="38">
        <f t="shared" si="25"/>
        <v>128</v>
      </c>
      <c r="S241" s="38">
        <f t="shared" si="26"/>
        <v>128</v>
      </c>
      <c r="T241" s="116">
        <f t="shared" si="28"/>
        <v>1.375E-2</v>
      </c>
      <c r="U241" s="115">
        <f t="shared" si="27"/>
        <v>8.320000000000001E-3</v>
      </c>
      <c r="V241" s="138" t="s">
        <v>59</v>
      </c>
      <c r="W241" s="75"/>
      <c r="X241" s="82"/>
      <c r="Y241" s="82"/>
      <c r="Z241" s="165">
        <v>55</v>
      </c>
      <c r="AA241" s="165">
        <v>512</v>
      </c>
      <c r="AB241" s="345">
        <v>6.5000000000000002E-2</v>
      </c>
      <c r="AC241" s="136"/>
    </row>
    <row r="242" spans="1:29" s="84" customFormat="1" ht="15" customHeight="1">
      <c r="A242" s="75"/>
      <c r="B242" s="171"/>
      <c r="C242" s="172" t="s">
        <v>24</v>
      </c>
      <c r="D242" s="173" t="s">
        <v>23</v>
      </c>
      <c r="E242" s="169"/>
      <c r="F242" s="174"/>
      <c r="G242" s="169"/>
      <c r="H242" s="175"/>
      <c r="I242" s="176"/>
      <c r="J242" s="176">
        <f>SUM(J237:J241)</f>
        <v>2456</v>
      </c>
      <c r="K242" s="176">
        <f>SUM(K237:K241)</f>
        <v>2456</v>
      </c>
      <c r="L242" s="175"/>
      <c r="M242" s="176"/>
      <c r="N242" s="176"/>
      <c r="O242" s="176"/>
      <c r="P242" s="46"/>
      <c r="Q242" s="46"/>
      <c r="R242" s="46">
        <f t="shared" si="25"/>
        <v>2456</v>
      </c>
      <c r="S242" s="46">
        <f t="shared" si="26"/>
        <v>2456</v>
      </c>
      <c r="T242" s="115">
        <f t="shared" si="28"/>
        <v>0.26382812500000002</v>
      </c>
      <c r="U242" s="115">
        <f t="shared" si="27"/>
        <v>0.15964</v>
      </c>
      <c r="V242" s="141" t="s">
        <v>59</v>
      </c>
      <c r="W242" s="75"/>
      <c r="X242" s="82"/>
      <c r="Y242" s="82"/>
      <c r="Z242" s="169">
        <v>55</v>
      </c>
      <c r="AA242" s="169">
        <v>512</v>
      </c>
      <c r="AB242" s="170">
        <v>6.5000000000000002E-2</v>
      </c>
      <c r="AC242" s="136"/>
    </row>
    <row r="243" spans="1:29" s="150" customFormat="1" ht="12.75" customHeight="1">
      <c r="A243" s="142">
        <v>1</v>
      </c>
      <c r="B243" s="142"/>
      <c r="C243" s="340" t="s">
        <v>178</v>
      </c>
      <c r="D243" s="143" t="s">
        <v>23</v>
      </c>
      <c r="E243" s="166" t="s">
        <v>141</v>
      </c>
      <c r="F243" s="166" t="s">
        <v>179</v>
      </c>
      <c r="G243" s="166" t="s">
        <v>62</v>
      </c>
      <c r="H243" s="146"/>
      <c r="I243" s="146"/>
      <c r="J243" s="346">
        <v>7</v>
      </c>
      <c r="K243" s="57">
        <f t="shared" ref="K243:K245" si="29">SUM(H243:J243)</f>
        <v>7</v>
      </c>
      <c r="L243" s="146"/>
      <c r="M243" s="146"/>
      <c r="N243" s="346"/>
      <c r="O243" s="57"/>
      <c r="P243" s="38"/>
      <c r="Q243" s="38"/>
      <c r="R243" s="38">
        <f t="shared" si="25"/>
        <v>7</v>
      </c>
      <c r="S243" s="38">
        <f t="shared" si="26"/>
        <v>7</v>
      </c>
      <c r="T243" s="116">
        <f>(AB243*K243)/1000</f>
        <v>1.4000000000000002E-3</v>
      </c>
      <c r="U243" s="149">
        <f t="shared" si="27"/>
        <v>1.4000000000000002E-3</v>
      </c>
      <c r="V243" s="138" t="s">
        <v>65</v>
      </c>
      <c r="W243" s="147"/>
      <c r="X243" s="147"/>
      <c r="Y243" s="146">
        <v>7</v>
      </c>
      <c r="Z243" s="142"/>
      <c r="AA243" s="142"/>
      <c r="AB243" s="341">
        <v>0.2</v>
      </c>
      <c r="AC243" s="147"/>
    </row>
    <row r="244" spans="1:29" s="150" customFormat="1" ht="12.75" customHeight="1">
      <c r="A244" s="142">
        <v>2</v>
      </c>
      <c r="B244" s="142"/>
      <c r="C244" s="340" t="s">
        <v>178</v>
      </c>
      <c r="D244" s="143" t="s">
        <v>23</v>
      </c>
      <c r="E244" s="166" t="s">
        <v>141</v>
      </c>
      <c r="F244" s="166" t="s">
        <v>180</v>
      </c>
      <c r="G244" s="166" t="s">
        <v>62</v>
      </c>
      <c r="H244" s="146"/>
      <c r="I244" s="146"/>
      <c r="J244" s="346">
        <v>3</v>
      </c>
      <c r="K244" s="57">
        <f t="shared" si="29"/>
        <v>3</v>
      </c>
      <c r="L244" s="146"/>
      <c r="M244" s="146"/>
      <c r="N244" s="346"/>
      <c r="O244" s="57"/>
      <c r="P244" s="38"/>
      <c r="Q244" s="38"/>
      <c r="R244" s="38">
        <f t="shared" si="25"/>
        <v>3</v>
      </c>
      <c r="S244" s="38">
        <f t="shared" si="26"/>
        <v>3</v>
      </c>
      <c r="T244" s="116">
        <f t="shared" ref="T244:T307" si="30">(AB244*K244)/1000</f>
        <v>6.0000000000000006E-4</v>
      </c>
      <c r="U244" s="149">
        <f t="shared" si="27"/>
        <v>6.0000000000000006E-4</v>
      </c>
      <c r="V244" s="138" t="s">
        <v>65</v>
      </c>
      <c r="W244" s="147"/>
      <c r="X244" s="147"/>
      <c r="Y244" s="146">
        <v>3</v>
      </c>
      <c r="Z244" s="142"/>
      <c r="AA244" s="142"/>
      <c r="AB244" s="341">
        <v>0.2</v>
      </c>
      <c r="AC244" s="147"/>
    </row>
    <row r="245" spans="1:29" s="150" customFormat="1" ht="12.75" customHeight="1">
      <c r="A245" s="142">
        <v>3</v>
      </c>
      <c r="B245" s="142"/>
      <c r="C245" s="340" t="s">
        <v>178</v>
      </c>
      <c r="D245" s="143" t="s">
        <v>23</v>
      </c>
      <c r="E245" s="166" t="s">
        <v>141</v>
      </c>
      <c r="F245" s="166" t="s">
        <v>181</v>
      </c>
      <c r="G245" s="166" t="s">
        <v>62</v>
      </c>
      <c r="H245" s="146"/>
      <c r="I245" s="146"/>
      <c r="J245" s="346">
        <v>2</v>
      </c>
      <c r="K245" s="57">
        <f t="shared" si="29"/>
        <v>2</v>
      </c>
      <c r="L245" s="146"/>
      <c r="M245" s="146"/>
      <c r="N245" s="346"/>
      <c r="O245" s="57"/>
      <c r="P245" s="38"/>
      <c r="Q245" s="38"/>
      <c r="R245" s="38">
        <f t="shared" si="25"/>
        <v>2</v>
      </c>
      <c r="S245" s="38">
        <f t="shared" si="26"/>
        <v>2</v>
      </c>
      <c r="T245" s="339">
        <f t="shared" si="30"/>
        <v>4.0000000000000002E-4</v>
      </c>
      <c r="U245" s="347">
        <f t="shared" si="27"/>
        <v>4.0000000000000002E-4</v>
      </c>
      <c r="V245" s="138" t="s">
        <v>65</v>
      </c>
      <c r="W245" s="147"/>
      <c r="X245" s="147"/>
      <c r="Y245" s="146">
        <v>2</v>
      </c>
      <c r="Z245" s="142"/>
      <c r="AA245" s="142"/>
      <c r="AB245" s="341">
        <v>0.2</v>
      </c>
      <c r="AC245" s="147"/>
    </row>
    <row r="246" spans="1:29" s="150" customFormat="1" ht="12.75" customHeight="1">
      <c r="A246" s="142">
        <v>4</v>
      </c>
      <c r="B246" s="142"/>
      <c r="C246" s="340" t="s">
        <v>178</v>
      </c>
      <c r="D246" s="143" t="s">
        <v>23</v>
      </c>
      <c r="E246" s="166" t="s">
        <v>141</v>
      </c>
      <c r="F246" s="166" t="s">
        <v>182</v>
      </c>
      <c r="G246" s="166" t="s">
        <v>62</v>
      </c>
      <c r="H246" s="146"/>
      <c r="I246" s="146"/>
      <c r="J246" s="346">
        <v>2</v>
      </c>
      <c r="K246" s="57">
        <f>SUM(H246:J246)</f>
        <v>2</v>
      </c>
      <c r="L246" s="146"/>
      <c r="M246" s="146"/>
      <c r="N246" s="346"/>
      <c r="O246" s="57"/>
      <c r="P246" s="38"/>
      <c r="Q246" s="38"/>
      <c r="R246" s="38">
        <f t="shared" si="25"/>
        <v>2</v>
      </c>
      <c r="S246" s="38">
        <f t="shared" si="26"/>
        <v>2</v>
      </c>
      <c r="T246" s="339">
        <f t="shared" si="30"/>
        <v>4.0000000000000002E-4</v>
      </c>
      <c r="U246" s="347">
        <f t="shared" si="27"/>
        <v>4.0000000000000002E-4</v>
      </c>
      <c r="V246" s="138" t="s">
        <v>65</v>
      </c>
      <c r="W246" s="147"/>
      <c r="X246" s="147"/>
      <c r="Y246" s="146">
        <v>2</v>
      </c>
      <c r="Z246" s="142"/>
      <c r="AA246" s="142"/>
      <c r="AB246" s="341">
        <v>0.2</v>
      </c>
      <c r="AC246" s="147"/>
    </row>
    <row r="247" spans="1:29" s="150" customFormat="1" ht="12.75" customHeight="1">
      <c r="A247" s="142">
        <v>5</v>
      </c>
      <c r="B247" s="142"/>
      <c r="C247" s="340" t="s">
        <v>178</v>
      </c>
      <c r="D247" s="143" t="s">
        <v>23</v>
      </c>
      <c r="E247" s="166" t="s">
        <v>141</v>
      </c>
      <c r="F247" s="166" t="s">
        <v>183</v>
      </c>
      <c r="G247" s="166" t="s">
        <v>62</v>
      </c>
      <c r="H247" s="146"/>
      <c r="I247" s="146"/>
      <c r="J247" s="346">
        <v>2</v>
      </c>
      <c r="K247" s="57">
        <f>SUM(H247:J247)</f>
        <v>2</v>
      </c>
      <c r="L247" s="146"/>
      <c r="M247" s="146"/>
      <c r="N247" s="346"/>
      <c r="O247" s="57"/>
      <c r="P247" s="38"/>
      <c r="Q247" s="38"/>
      <c r="R247" s="38">
        <f t="shared" si="25"/>
        <v>2</v>
      </c>
      <c r="S247" s="38">
        <f t="shared" si="26"/>
        <v>2</v>
      </c>
      <c r="T247" s="339">
        <f t="shared" si="30"/>
        <v>4.0000000000000002E-4</v>
      </c>
      <c r="U247" s="347">
        <f t="shared" si="27"/>
        <v>4.0000000000000002E-4</v>
      </c>
      <c r="V247" s="138" t="s">
        <v>65</v>
      </c>
      <c r="W247" s="147"/>
      <c r="X247" s="147"/>
      <c r="Y247" s="146">
        <v>2</v>
      </c>
      <c r="Z247" s="142"/>
      <c r="AA247" s="142"/>
      <c r="AB247" s="341">
        <v>0.2</v>
      </c>
      <c r="AC247" s="147"/>
    </row>
    <row r="248" spans="1:29" s="150" customFormat="1" ht="12.75" customHeight="1">
      <c r="A248" s="142">
        <v>6</v>
      </c>
      <c r="B248" s="142"/>
      <c r="C248" s="340" t="s">
        <v>178</v>
      </c>
      <c r="D248" s="143" t="s">
        <v>23</v>
      </c>
      <c r="E248" s="166" t="s">
        <v>141</v>
      </c>
      <c r="F248" s="166" t="s">
        <v>184</v>
      </c>
      <c r="G248" s="166" t="s">
        <v>62</v>
      </c>
      <c r="H248" s="146"/>
      <c r="I248" s="146"/>
      <c r="J248" s="346">
        <v>3</v>
      </c>
      <c r="K248" s="57">
        <f>SUM(H248:J248)</f>
        <v>3</v>
      </c>
      <c r="L248" s="146"/>
      <c r="M248" s="146"/>
      <c r="N248" s="346"/>
      <c r="O248" s="57"/>
      <c r="P248" s="38"/>
      <c r="Q248" s="38"/>
      <c r="R248" s="38">
        <f t="shared" si="25"/>
        <v>3</v>
      </c>
      <c r="S248" s="38">
        <f t="shared" si="26"/>
        <v>3</v>
      </c>
      <c r="T248" s="116">
        <f t="shared" si="30"/>
        <v>6.0000000000000006E-4</v>
      </c>
      <c r="U248" s="149">
        <f t="shared" si="27"/>
        <v>6.0000000000000006E-4</v>
      </c>
      <c r="V248" s="138" t="s">
        <v>65</v>
      </c>
      <c r="W248" s="147"/>
      <c r="X248" s="147"/>
      <c r="Y248" s="146">
        <v>3</v>
      </c>
      <c r="Z248" s="142"/>
      <c r="AA248" s="142"/>
      <c r="AB248" s="341">
        <v>0.2</v>
      </c>
      <c r="AC248" s="147"/>
    </row>
    <row r="249" spans="1:29" s="150" customFormat="1" ht="12.75" customHeight="1">
      <c r="A249" s="142">
        <v>7</v>
      </c>
      <c r="B249" s="142"/>
      <c r="C249" s="340" t="s">
        <v>178</v>
      </c>
      <c r="D249" s="143" t="s">
        <v>23</v>
      </c>
      <c r="E249" s="166" t="s">
        <v>77</v>
      </c>
      <c r="F249" s="166" t="s">
        <v>77</v>
      </c>
      <c r="G249" s="166"/>
      <c r="H249" s="146"/>
      <c r="I249" s="146"/>
      <c r="J249" s="346">
        <v>28</v>
      </c>
      <c r="K249" s="57">
        <f>SUM(H249:J249)</f>
        <v>28</v>
      </c>
      <c r="L249" s="146"/>
      <c r="M249" s="146"/>
      <c r="N249" s="346"/>
      <c r="O249" s="57"/>
      <c r="P249" s="38"/>
      <c r="Q249" s="38"/>
      <c r="R249" s="38">
        <f t="shared" si="25"/>
        <v>28</v>
      </c>
      <c r="S249" s="38">
        <f t="shared" si="26"/>
        <v>28</v>
      </c>
      <c r="T249" s="116">
        <f t="shared" si="30"/>
        <v>5.6000000000000008E-3</v>
      </c>
      <c r="U249" s="149">
        <f t="shared" si="27"/>
        <v>5.6000000000000008E-3</v>
      </c>
      <c r="V249" s="138" t="s">
        <v>65</v>
      </c>
      <c r="W249" s="147"/>
      <c r="X249" s="147"/>
      <c r="Y249" s="146">
        <v>28</v>
      </c>
      <c r="Z249" s="142"/>
      <c r="AA249" s="142"/>
      <c r="AB249" s="341">
        <v>0.2</v>
      </c>
      <c r="AC249" s="147"/>
    </row>
    <row r="250" spans="1:29" s="160" customFormat="1" ht="12.75" customHeight="1">
      <c r="A250" s="151"/>
      <c r="B250" s="151"/>
      <c r="C250" s="152" t="s">
        <v>24</v>
      </c>
      <c r="D250" s="121" t="s">
        <v>23</v>
      </c>
      <c r="E250" s="153"/>
      <c r="F250" s="153"/>
      <c r="G250" s="153"/>
      <c r="H250" s="155"/>
      <c r="I250" s="155"/>
      <c r="J250" s="155">
        <f>SUM(J243:J249)</f>
        <v>47</v>
      </c>
      <c r="K250" s="58">
        <f t="shared" ref="K250:K253" si="31">SUM(H250:J250)</f>
        <v>47</v>
      </c>
      <c r="L250" s="155"/>
      <c r="M250" s="155"/>
      <c r="N250" s="155"/>
      <c r="O250" s="58"/>
      <c r="P250" s="46"/>
      <c r="Q250" s="46"/>
      <c r="R250" s="46">
        <f t="shared" si="25"/>
        <v>47</v>
      </c>
      <c r="S250" s="46">
        <f t="shared" si="26"/>
        <v>47</v>
      </c>
      <c r="T250" s="115">
        <f t="shared" si="30"/>
        <v>9.4000000000000004E-3</v>
      </c>
      <c r="U250" s="158">
        <f t="shared" si="27"/>
        <v>9.4000000000000004E-3</v>
      </c>
      <c r="V250" s="141" t="s">
        <v>65</v>
      </c>
      <c r="W250" s="156"/>
      <c r="X250" s="156"/>
      <c r="Y250" s="155">
        <f>SUM(Y243:Y249)</f>
        <v>47</v>
      </c>
      <c r="Z250" s="151"/>
      <c r="AA250" s="151"/>
      <c r="AB250" s="159">
        <v>0.2</v>
      </c>
      <c r="AC250" s="156"/>
    </row>
    <row r="251" spans="1:29" s="150" customFormat="1" ht="12.75" customHeight="1">
      <c r="A251" s="142">
        <v>1</v>
      </c>
      <c r="B251" s="142"/>
      <c r="C251" s="340" t="s">
        <v>185</v>
      </c>
      <c r="D251" s="143" t="s">
        <v>23</v>
      </c>
      <c r="E251" s="166" t="s">
        <v>141</v>
      </c>
      <c r="F251" s="166" t="s">
        <v>179</v>
      </c>
      <c r="G251" s="166" t="s">
        <v>62</v>
      </c>
      <c r="H251" s="146"/>
      <c r="I251" s="146"/>
      <c r="J251" s="346">
        <v>14</v>
      </c>
      <c r="K251" s="57">
        <f t="shared" si="31"/>
        <v>14</v>
      </c>
      <c r="L251" s="146"/>
      <c r="M251" s="146"/>
      <c r="N251" s="346"/>
      <c r="O251" s="57"/>
      <c r="P251" s="38"/>
      <c r="Q251" s="38"/>
      <c r="R251" s="38">
        <f t="shared" si="25"/>
        <v>14</v>
      </c>
      <c r="S251" s="38">
        <f t="shared" si="26"/>
        <v>14</v>
      </c>
      <c r="T251" s="116">
        <f t="shared" si="30"/>
        <v>1.9600000000000004E-3</v>
      </c>
      <c r="U251" s="149">
        <f t="shared" si="27"/>
        <v>1.9600000000000004E-3</v>
      </c>
      <c r="V251" s="138" t="s">
        <v>65</v>
      </c>
      <c r="W251" s="147"/>
      <c r="X251" s="147"/>
      <c r="Y251" s="146">
        <v>14</v>
      </c>
      <c r="Z251" s="142"/>
      <c r="AA251" s="142"/>
      <c r="AB251" s="341">
        <v>0.14000000000000001</v>
      </c>
      <c r="AC251" s="147"/>
    </row>
    <row r="252" spans="1:29" s="150" customFormat="1" ht="12.75" customHeight="1">
      <c r="A252" s="142">
        <v>2</v>
      </c>
      <c r="B252" s="142"/>
      <c r="C252" s="340" t="s">
        <v>185</v>
      </c>
      <c r="D252" s="143" t="s">
        <v>23</v>
      </c>
      <c r="E252" s="166" t="s">
        <v>141</v>
      </c>
      <c r="F252" s="166" t="s">
        <v>180</v>
      </c>
      <c r="G252" s="166" t="s">
        <v>62</v>
      </c>
      <c r="H252" s="146"/>
      <c r="I252" s="146"/>
      <c r="J252" s="346">
        <v>6</v>
      </c>
      <c r="K252" s="57">
        <f t="shared" si="31"/>
        <v>6</v>
      </c>
      <c r="L252" s="146"/>
      <c r="M252" s="146"/>
      <c r="N252" s="346"/>
      <c r="O252" s="57"/>
      <c r="P252" s="38"/>
      <c r="Q252" s="38"/>
      <c r="R252" s="38">
        <f t="shared" si="25"/>
        <v>6</v>
      </c>
      <c r="S252" s="38">
        <f t="shared" si="26"/>
        <v>6</v>
      </c>
      <c r="T252" s="116">
        <f t="shared" si="30"/>
        <v>8.4000000000000003E-4</v>
      </c>
      <c r="U252" s="149">
        <f t="shared" si="27"/>
        <v>8.4000000000000003E-4</v>
      </c>
      <c r="V252" s="138" t="s">
        <v>65</v>
      </c>
      <c r="W252" s="147"/>
      <c r="X252" s="147"/>
      <c r="Y252" s="146">
        <v>6</v>
      </c>
      <c r="Z252" s="142"/>
      <c r="AA252" s="142"/>
      <c r="AB252" s="341">
        <v>0.14000000000000001</v>
      </c>
      <c r="AC252" s="147"/>
    </row>
    <row r="253" spans="1:29" s="150" customFormat="1" ht="12.75" customHeight="1">
      <c r="A253" s="142">
        <v>3</v>
      </c>
      <c r="B253" s="142"/>
      <c r="C253" s="340" t="s">
        <v>185</v>
      </c>
      <c r="D253" s="143" t="s">
        <v>23</v>
      </c>
      <c r="E253" s="166" t="s">
        <v>141</v>
      </c>
      <c r="F253" s="166" t="s">
        <v>181</v>
      </c>
      <c r="G253" s="166" t="s">
        <v>62</v>
      </c>
      <c r="H253" s="146"/>
      <c r="I253" s="146"/>
      <c r="J253" s="346">
        <v>4</v>
      </c>
      <c r="K253" s="57">
        <f t="shared" si="31"/>
        <v>4</v>
      </c>
      <c r="L253" s="146"/>
      <c r="M253" s="146"/>
      <c r="N253" s="346"/>
      <c r="O253" s="57"/>
      <c r="P253" s="38"/>
      <c r="Q253" s="38"/>
      <c r="R253" s="38">
        <f t="shared" si="25"/>
        <v>4</v>
      </c>
      <c r="S253" s="38">
        <f t="shared" si="26"/>
        <v>4</v>
      </c>
      <c r="T253" s="116">
        <f t="shared" si="30"/>
        <v>5.6000000000000006E-4</v>
      </c>
      <c r="U253" s="149">
        <f t="shared" si="27"/>
        <v>5.6000000000000006E-4</v>
      </c>
      <c r="V253" s="138" t="s">
        <v>65</v>
      </c>
      <c r="W253" s="147"/>
      <c r="X253" s="147"/>
      <c r="Y253" s="146">
        <v>4</v>
      </c>
      <c r="Z253" s="142"/>
      <c r="AA253" s="142"/>
      <c r="AB253" s="341">
        <v>0.14000000000000001</v>
      </c>
      <c r="AC253" s="147"/>
    </row>
    <row r="254" spans="1:29" s="150" customFormat="1" ht="12.75" customHeight="1">
      <c r="A254" s="142">
        <v>4</v>
      </c>
      <c r="B254" s="142"/>
      <c r="C254" s="340" t="s">
        <v>185</v>
      </c>
      <c r="D254" s="143" t="s">
        <v>23</v>
      </c>
      <c r="E254" s="166" t="s">
        <v>141</v>
      </c>
      <c r="F254" s="166" t="s">
        <v>182</v>
      </c>
      <c r="G254" s="166" t="s">
        <v>62</v>
      </c>
      <c r="H254" s="146"/>
      <c r="I254" s="146"/>
      <c r="J254" s="346">
        <v>4</v>
      </c>
      <c r="K254" s="57">
        <f>SUM(H254:J254)</f>
        <v>4</v>
      </c>
      <c r="L254" s="146"/>
      <c r="M254" s="146"/>
      <c r="N254" s="346"/>
      <c r="O254" s="57"/>
      <c r="P254" s="38"/>
      <c r="Q254" s="38"/>
      <c r="R254" s="38">
        <f t="shared" si="25"/>
        <v>4</v>
      </c>
      <c r="S254" s="38">
        <f t="shared" si="26"/>
        <v>4</v>
      </c>
      <c r="T254" s="116">
        <f t="shared" si="30"/>
        <v>5.6000000000000006E-4</v>
      </c>
      <c r="U254" s="149">
        <f t="shared" si="27"/>
        <v>5.6000000000000006E-4</v>
      </c>
      <c r="V254" s="138" t="s">
        <v>65</v>
      </c>
      <c r="W254" s="147"/>
      <c r="X254" s="147"/>
      <c r="Y254" s="146">
        <v>4</v>
      </c>
      <c r="Z254" s="142"/>
      <c r="AA254" s="142"/>
      <c r="AB254" s="341">
        <v>0.14000000000000001</v>
      </c>
      <c r="AC254" s="147"/>
    </row>
    <row r="255" spans="1:29" s="150" customFormat="1" ht="12.75" customHeight="1">
      <c r="A255" s="142">
        <v>5</v>
      </c>
      <c r="B255" s="142"/>
      <c r="C255" s="340" t="s">
        <v>185</v>
      </c>
      <c r="D255" s="143" t="s">
        <v>23</v>
      </c>
      <c r="E255" s="166" t="s">
        <v>141</v>
      </c>
      <c r="F255" s="166" t="s">
        <v>183</v>
      </c>
      <c r="G255" s="166" t="s">
        <v>62</v>
      </c>
      <c r="H255" s="146"/>
      <c r="I255" s="146"/>
      <c r="J255" s="346">
        <v>4</v>
      </c>
      <c r="K255" s="57">
        <f>SUM(H255:J255)</f>
        <v>4</v>
      </c>
      <c r="L255" s="146"/>
      <c r="M255" s="146"/>
      <c r="N255" s="346"/>
      <c r="O255" s="57"/>
      <c r="P255" s="38"/>
      <c r="Q255" s="38"/>
      <c r="R255" s="38">
        <f t="shared" si="25"/>
        <v>4</v>
      </c>
      <c r="S255" s="38">
        <f t="shared" si="26"/>
        <v>4</v>
      </c>
      <c r="T255" s="116">
        <f t="shared" si="30"/>
        <v>5.6000000000000006E-4</v>
      </c>
      <c r="U255" s="149">
        <f t="shared" si="27"/>
        <v>5.6000000000000006E-4</v>
      </c>
      <c r="V255" s="138" t="s">
        <v>65</v>
      </c>
      <c r="W255" s="147"/>
      <c r="X255" s="147"/>
      <c r="Y255" s="146">
        <v>4</v>
      </c>
      <c r="Z255" s="142"/>
      <c r="AA255" s="142"/>
      <c r="AB255" s="341">
        <v>0.14000000000000001</v>
      </c>
      <c r="AC255" s="147"/>
    </row>
    <row r="256" spans="1:29" s="150" customFormat="1" ht="12.75" customHeight="1">
      <c r="A256" s="142">
        <v>6</v>
      </c>
      <c r="B256" s="142"/>
      <c r="C256" s="340" t="s">
        <v>185</v>
      </c>
      <c r="D256" s="143" t="s">
        <v>23</v>
      </c>
      <c r="E256" s="166" t="s">
        <v>141</v>
      </c>
      <c r="F256" s="166" t="s">
        <v>184</v>
      </c>
      <c r="G256" s="166" t="s">
        <v>62</v>
      </c>
      <c r="H256" s="146"/>
      <c r="I256" s="146"/>
      <c r="J256" s="346">
        <v>6</v>
      </c>
      <c r="K256" s="57">
        <f>SUM(H256:J256)</f>
        <v>6</v>
      </c>
      <c r="L256" s="146"/>
      <c r="M256" s="146"/>
      <c r="N256" s="346"/>
      <c r="O256" s="57"/>
      <c r="P256" s="38"/>
      <c r="Q256" s="38"/>
      <c r="R256" s="38">
        <f t="shared" si="25"/>
        <v>6</v>
      </c>
      <c r="S256" s="38">
        <f t="shared" si="26"/>
        <v>6</v>
      </c>
      <c r="T256" s="116">
        <f t="shared" si="30"/>
        <v>8.4000000000000003E-4</v>
      </c>
      <c r="U256" s="149">
        <f t="shared" si="27"/>
        <v>8.4000000000000003E-4</v>
      </c>
      <c r="V256" s="138" t="s">
        <v>65</v>
      </c>
      <c r="W256" s="147"/>
      <c r="X256" s="147"/>
      <c r="Y256" s="146">
        <v>6</v>
      </c>
      <c r="Z256" s="142"/>
      <c r="AA256" s="142"/>
      <c r="AB256" s="341">
        <v>0.14000000000000001</v>
      </c>
      <c r="AC256" s="147"/>
    </row>
    <row r="257" spans="1:29" s="150" customFormat="1" ht="12.75" customHeight="1">
      <c r="A257" s="142">
        <v>7</v>
      </c>
      <c r="B257" s="142"/>
      <c r="C257" s="340" t="s">
        <v>185</v>
      </c>
      <c r="D257" s="143" t="s">
        <v>23</v>
      </c>
      <c r="E257" s="166" t="s">
        <v>77</v>
      </c>
      <c r="F257" s="166" t="s">
        <v>77</v>
      </c>
      <c r="G257" s="166"/>
      <c r="H257" s="146"/>
      <c r="I257" s="146"/>
      <c r="J257" s="346">
        <v>56</v>
      </c>
      <c r="K257" s="57">
        <f>SUM(H257:J257)</f>
        <v>56</v>
      </c>
      <c r="L257" s="146"/>
      <c r="M257" s="146"/>
      <c r="N257" s="346"/>
      <c r="O257" s="57"/>
      <c r="P257" s="38"/>
      <c r="Q257" s="38"/>
      <c r="R257" s="38">
        <f t="shared" si="25"/>
        <v>56</v>
      </c>
      <c r="S257" s="38">
        <f t="shared" si="26"/>
        <v>56</v>
      </c>
      <c r="T257" s="116">
        <f t="shared" si="30"/>
        <v>7.8400000000000015E-3</v>
      </c>
      <c r="U257" s="149">
        <f t="shared" si="27"/>
        <v>7.8400000000000015E-3</v>
      </c>
      <c r="V257" s="138" t="s">
        <v>65</v>
      </c>
      <c r="W257" s="147"/>
      <c r="X257" s="147"/>
      <c r="Y257" s="146">
        <v>56</v>
      </c>
      <c r="Z257" s="142"/>
      <c r="AA257" s="142"/>
      <c r="AB257" s="341">
        <v>0.14000000000000001</v>
      </c>
      <c r="AC257" s="147"/>
    </row>
    <row r="258" spans="1:29" s="160" customFormat="1" ht="12.75" customHeight="1">
      <c r="A258" s="151"/>
      <c r="B258" s="151"/>
      <c r="C258" s="152" t="s">
        <v>24</v>
      </c>
      <c r="D258" s="121" t="s">
        <v>23</v>
      </c>
      <c r="E258" s="153"/>
      <c r="F258" s="153"/>
      <c r="G258" s="153"/>
      <c r="H258" s="155"/>
      <c r="I258" s="155"/>
      <c r="J258" s="155">
        <f>SUM(J251:J257)</f>
        <v>94</v>
      </c>
      <c r="K258" s="58">
        <f t="shared" ref="K258:K261" si="32">SUM(H258:J258)</f>
        <v>94</v>
      </c>
      <c r="L258" s="155"/>
      <c r="M258" s="155"/>
      <c r="N258" s="155"/>
      <c r="O258" s="58"/>
      <c r="P258" s="46"/>
      <c r="Q258" s="46"/>
      <c r="R258" s="46">
        <f t="shared" si="25"/>
        <v>94</v>
      </c>
      <c r="S258" s="46">
        <f t="shared" si="26"/>
        <v>94</v>
      </c>
      <c r="T258" s="115">
        <f t="shared" si="30"/>
        <v>1.3160000000000002E-2</v>
      </c>
      <c r="U258" s="158">
        <f t="shared" si="27"/>
        <v>1.3160000000000002E-2</v>
      </c>
      <c r="V258" s="141" t="s">
        <v>65</v>
      </c>
      <c r="W258" s="156"/>
      <c r="X258" s="156"/>
      <c r="Y258" s="155">
        <f>SUM(Y251:Y257)</f>
        <v>94</v>
      </c>
      <c r="Z258" s="151"/>
      <c r="AA258" s="151"/>
      <c r="AB258" s="159">
        <v>0.14000000000000001</v>
      </c>
      <c r="AC258" s="156"/>
    </row>
    <row r="259" spans="1:29" s="150" customFormat="1" ht="12.75" customHeight="1">
      <c r="A259" s="142">
        <v>1</v>
      </c>
      <c r="B259" s="142"/>
      <c r="C259" s="340" t="s">
        <v>186</v>
      </c>
      <c r="D259" s="143" t="s">
        <v>23</v>
      </c>
      <c r="E259" s="166" t="s">
        <v>141</v>
      </c>
      <c r="F259" s="166" t="s">
        <v>179</v>
      </c>
      <c r="G259" s="166" t="s">
        <v>62</v>
      </c>
      <c r="H259" s="146"/>
      <c r="I259" s="146"/>
      <c r="J259" s="346">
        <v>14</v>
      </c>
      <c r="K259" s="57">
        <f t="shared" si="32"/>
        <v>14</v>
      </c>
      <c r="L259" s="146"/>
      <c r="M259" s="146"/>
      <c r="N259" s="346"/>
      <c r="O259" s="57"/>
      <c r="P259" s="38"/>
      <c r="Q259" s="38"/>
      <c r="R259" s="38">
        <f t="shared" si="25"/>
        <v>14</v>
      </c>
      <c r="S259" s="38">
        <f t="shared" si="26"/>
        <v>14</v>
      </c>
      <c r="T259" s="116">
        <f t="shared" si="30"/>
        <v>7.000000000000001E-4</v>
      </c>
      <c r="U259" s="149">
        <f t="shared" si="27"/>
        <v>7.000000000000001E-4</v>
      </c>
      <c r="V259" s="138" t="s">
        <v>65</v>
      </c>
      <c r="W259" s="147"/>
      <c r="X259" s="147"/>
      <c r="Y259" s="146">
        <v>14</v>
      </c>
      <c r="Z259" s="142"/>
      <c r="AA259" s="142"/>
      <c r="AB259" s="341">
        <v>0.05</v>
      </c>
      <c r="AC259" s="147"/>
    </row>
    <row r="260" spans="1:29" s="150" customFormat="1" ht="12.75" customHeight="1">
      <c r="A260" s="142">
        <v>2</v>
      </c>
      <c r="B260" s="142"/>
      <c r="C260" s="340" t="s">
        <v>186</v>
      </c>
      <c r="D260" s="143" t="s">
        <v>23</v>
      </c>
      <c r="E260" s="166" t="s">
        <v>141</v>
      </c>
      <c r="F260" s="166" t="s">
        <v>180</v>
      </c>
      <c r="G260" s="166" t="s">
        <v>62</v>
      </c>
      <c r="H260" s="146"/>
      <c r="I260" s="146"/>
      <c r="J260" s="346">
        <v>6</v>
      </c>
      <c r="K260" s="57">
        <f t="shared" si="32"/>
        <v>6</v>
      </c>
      <c r="L260" s="146"/>
      <c r="M260" s="146"/>
      <c r="N260" s="346"/>
      <c r="O260" s="57"/>
      <c r="P260" s="38"/>
      <c r="Q260" s="38"/>
      <c r="R260" s="38">
        <f t="shared" si="25"/>
        <v>6</v>
      </c>
      <c r="S260" s="38">
        <f t="shared" si="26"/>
        <v>6</v>
      </c>
      <c r="T260" s="339">
        <f t="shared" si="30"/>
        <v>3.0000000000000003E-4</v>
      </c>
      <c r="U260" s="347">
        <f t="shared" si="27"/>
        <v>3.0000000000000003E-4</v>
      </c>
      <c r="V260" s="138" t="s">
        <v>65</v>
      </c>
      <c r="W260" s="147"/>
      <c r="X260" s="147"/>
      <c r="Y260" s="146">
        <v>6</v>
      </c>
      <c r="Z260" s="142"/>
      <c r="AA260" s="142"/>
      <c r="AB260" s="341">
        <v>0.05</v>
      </c>
      <c r="AC260" s="147"/>
    </row>
    <row r="261" spans="1:29" s="150" customFormat="1" ht="12.75" customHeight="1">
      <c r="A261" s="142">
        <v>3</v>
      </c>
      <c r="B261" s="142"/>
      <c r="C261" s="340" t="s">
        <v>186</v>
      </c>
      <c r="D261" s="143" t="s">
        <v>23</v>
      </c>
      <c r="E261" s="166" t="s">
        <v>141</v>
      </c>
      <c r="F261" s="166" t="s">
        <v>181</v>
      </c>
      <c r="G261" s="166" t="s">
        <v>62</v>
      </c>
      <c r="H261" s="146"/>
      <c r="I261" s="146"/>
      <c r="J261" s="346">
        <v>4</v>
      </c>
      <c r="K261" s="57">
        <f t="shared" si="32"/>
        <v>4</v>
      </c>
      <c r="L261" s="146"/>
      <c r="M261" s="146"/>
      <c r="N261" s="346"/>
      <c r="O261" s="57"/>
      <c r="P261" s="38"/>
      <c r="Q261" s="38"/>
      <c r="R261" s="38">
        <f t="shared" si="25"/>
        <v>4</v>
      </c>
      <c r="S261" s="38">
        <f t="shared" si="26"/>
        <v>4</v>
      </c>
      <c r="T261" s="339">
        <f t="shared" si="30"/>
        <v>2.0000000000000001E-4</v>
      </c>
      <c r="U261" s="347">
        <f t="shared" si="27"/>
        <v>2.0000000000000001E-4</v>
      </c>
      <c r="V261" s="138" t="s">
        <v>65</v>
      </c>
      <c r="W261" s="147"/>
      <c r="X261" s="147"/>
      <c r="Y261" s="146">
        <v>4</v>
      </c>
      <c r="Z261" s="142"/>
      <c r="AA261" s="142"/>
      <c r="AB261" s="341">
        <v>0.05</v>
      </c>
      <c r="AC261" s="147"/>
    </row>
    <row r="262" spans="1:29" s="150" customFormat="1" ht="12.75" customHeight="1">
      <c r="A262" s="142">
        <v>4</v>
      </c>
      <c r="B262" s="142"/>
      <c r="C262" s="340" t="s">
        <v>186</v>
      </c>
      <c r="D262" s="143" t="s">
        <v>23</v>
      </c>
      <c r="E262" s="166" t="s">
        <v>141</v>
      </c>
      <c r="F262" s="166" t="s">
        <v>182</v>
      </c>
      <c r="G262" s="166" t="s">
        <v>62</v>
      </c>
      <c r="H262" s="146"/>
      <c r="I262" s="146"/>
      <c r="J262" s="346">
        <v>4</v>
      </c>
      <c r="K262" s="57">
        <f>SUM(H262:J262)</f>
        <v>4</v>
      </c>
      <c r="L262" s="146"/>
      <c r="M262" s="146"/>
      <c r="N262" s="346"/>
      <c r="O262" s="57"/>
      <c r="P262" s="38"/>
      <c r="Q262" s="38"/>
      <c r="R262" s="38">
        <f t="shared" si="25"/>
        <v>4</v>
      </c>
      <c r="S262" s="38">
        <f t="shared" si="26"/>
        <v>4</v>
      </c>
      <c r="T262" s="339">
        <f t="shared" si="30"/>
        <v>2.0000000000000001E-4</v>
      </c>
      <c r="U262" s="347">
        <f t="shared" si="27"/>
        <v>2.0000000000000001E-4</v>
      </c>
      <c r="V262" s="138" t="s">
        <v>65</v>
      </c>
      <c r="W262" s="147"/>
      <c r="X262" s="147"/>
      <c r="Y262" s="146">
        <v>4</v>
      </c>
      <c r="Z262" s="142"/>
      <c r="AA262" s="142"/>
      <c r="AB262" s="341">
        <v>0.05</v>
      </c>
      <c r="AC262" s="147"/>
    </row>
    <row r="263" spans="1:29" s="150" customFormat="1" ht="12.75" customHeight="1">
      <c r="A263" s="142">
        <v>5</v>
      </c>
      <c r="B263" s="142"/>
      <c r="C263" s="340" t="s">
        <v>186</v>
      </c>
      <c r="D263" s="143" t="s">
        <v>23</v>
      </c>
      <c r="E263" s="166" t="s">
        <v>141</v>
      </c>
      <c r="F263" s="166" t="s">
        <v>183</v>
      </c>
      <c r="G263" s="166" t="s">
        <v>62</v>
      </c>
      <c r="H263" s="146"/>
      <c r="I263" s="146"/>
      <c r="J263" s="346">
        <v>4</v>
      </c>
      <c r="K263" s="57">
        <f>SUM(H263:J263)</f>
        <v>4</v>
      </c>
      <c r="L263" s="146"/>
      <c r="M263" s="146"/>
      <c r="N263" s="346"/>
      <c r="O263" s="57"/>
      <c r="P263" s="38"/>
      <c r="Q263" s="38"/>
      <c r="R263" s="38">
        <f t="shared" si="25"/>
        <v>4</v>
      </c>
      <c r="S263" s="38">
        <f t="shared" si="26"/>
        <v>4</v>
      </c>
      <c r="T263" s="339">
        <f t="shared" si="30"/>
        <v>2.0000000000000001E-4</v>
      </c>
      <c r="U263" s="347">
        <f t="shared" si="27"/>
        <v>2.0000000000000001E-4</v>
      </c>
      <c r="V263" s="138" t="s">
        <v>65</v>
      </c>
      <c r="W263" s="147"/>
      <c r="X263" s="147"/>
      <c r="Y263" s="146">
        <v>4</v>
      </c>
      <c r="Z263" s="142"/>
      <c r="AA263" s="142"/>
      <c r="AB263" s="341">
        <v>0.05</v>
      </c>
      <c r="AC263" s="147"/>
    </row>
    <row r="264" spans="1:29" s="150" customFormat="1" ht="12.75" customHeight="1">
      <c r="A264" s="142">
        <v>6</v>
      </c>
      <c r="B264" s="142"/>
      <c r="C264" s="340" t="s">
        <v>186</v>
      </c>
      <c r="D264" s="143" t="s">
        <v>23</v>
      </c>
      <c r="E264" s="166" t="s">
        <v>141</v>
      </c>
      <c r="F264" s="166" t="s">
        <v>184</v>
      </c>
      <c r="G264" s="166" t="s">
        <v>62</v>
      </c>
      <c r="H264" s="146"/>
      <c r="I264" s="146"/>
      <c r="J264" s="346">
        <v>6</v>
      </c>
      <c r="K264" s="57">
        <f>SUM(H264:J264)</f>
        <v>6</v>
      </c>
      <c r="L264" s="146"/>
      <c r="M264" s="146"/>
      <c r="N264" s="346"/>
      <c r="O264" s="57"/>
      <c r="P264" s="38"/>
      <c r="Q264" s="38"/>
      <c r="R264" s="38">
        <f t="shared" si="25"/>
        <v>6</v>
      </c>
      <c r="S264" s="38">
        <f t="shared" si="26"/>
        <v>6</v>
      </c>
      <c r="T264" s="339">
        <f t="shared" si="30"/>
        <v>3.0000000000000003E-4</v>
      </c>
      <c r="U264" s="347">
        <f t="shared" si="27"/>
        <v>3.0000000000000003E-4</v>
      </c>
      <c r="V264" s="138" t="s">
        <v>65</v>
      </c>
      <c r="W264" s="147"/>
      <c r="X264" s="147"/>
      <c r="Y264" s="146">
        <v>6</v>
      </c>
      <c r="Z264" s="142"/>
      <c r="AA264" s="142"/>
      <c r="AB264" s="341">
        <v>0.05</v>
      </c>
      <c r="AC264" s="147"/>
    </row>
    <row r="265" spans="1:29" s="150" customFormat="1" ht="12.75" customHeight="1">
      <c r="A265" s="142">
        <v>7</v>
      </c>
      <c r="B265" s="142"/>
      <c r="C265" s="340" t="s">
        <v>186</v>
      </c>
      <c r="D265" s="143" t="s">
        <v>23</v>
      </c>
      <c r="E265" s="166" t="s">
        <v>77</v>
      </c>
      <c r="F265" s="166" t="s">
        <v>77</v>
      </c>
      <c r="G265" s="166"/>
      <c r="H265" s="146"/>
      <c r="I265" s="146"/>
      <c r="J265" s="346">
        <v>56</v>
      </c>
      <c r="K265" s="57">
        <f>SUM(H265:J265)</f>
        <v>56</v>
      </c>
      <c r="L265" s="146"/>
      <c r="M265" s="146"/>
      <c r="N265" s="346"/>
      <c r="O265" s="57"/>
      <c r="P265" s="38"/>
      <c r="Q265" s="38"/>
      <c r="R265" s="38">
        <f t="shared" si="25"/>
        <v>56</v>
      </c>
      <c r="S265" s="38">
        <f t="shared" si="26"/>
        <v>56</v>
      </c>
      <c r="T265" s="116">
        <f t="shared" si="30"/>
        <v>2.8000000000000004E-3</v>
      </c>
      <c r="U265" s="149">
        <f t="shared" si="27"/>
        <v>2.8000000000000004E-3</v>
      </c>
      <c r="V265" s="138" t="s">
        <v>65</v>
      </c>
      <c r="W265" s="147"/>
      <c r="X265" s="147"/>
      <c r="Y265" s="146">
        <v>56</v>
      </c>
      <c r="Z265" s="142"/>
      <c r="AA265" s="142"/>
      <c r="AB265" s="341">
        <v>0.05</v>
      </c>
      <c r="AC265" s="147"/>
    </row>
    <row r="266" spans="1:29" s="160" customFormat="1" ht="12.75" customHeight="1">
      <c r="A266" s="151"/>
      <c r="B266" s="151"/>
      <c r="C266" s="152" t="s">
        <v>24</v>
      </c>
      <c r="D266" s="121" t="s">
        <v>23</v>
      </c>
      <c r="E266" s="153"/>
      <c r="F266" s="153"/>
      <c r="G266" s="153"/>
      <c r="H266" s="155"/>
      <c r="I266" s="155"/>
      <c r="J266" s="155">
        <f>SUM(J259:J265)</f>
        <v>94</v>
      </c>
      <c r="K266" s="58">
        <f t="shared" ref="K266:K269" si="33">SUM(H266:J266)</f>
        <v>94</v>
      </c>
      <c r="L266" s="155"/>
      <c r="M266" s="155"/>
      <c r="N266" s="155"/>
      <c r="O266" s="58"/>
      <c r="P266" s="46"/>
      <c r="Q266" s="46"/>
      <c r="R266" s="46">
        <f t="shared" si="25"/>
        <v>94</v>
      </c>
      <c r="S266" s="46">
        <f t="shared" si="26"/>
        <v>94</v>
      </c>
      <c r="T266" s="115">
        <f t="shared" si="30"/>
        <v>4.7000000000000002E-3</v>
      </c>
      <c r="U266" s="158">
        <f t="shared" si="27"/>
        <v>4.7000000000000002E-3</v>
      </c>
      <c r="V266" s="141" t="s">
        <v>65</v>
      </c>
      <c r="W266" s="156"/>
      <c r="X266" s="156"/>
      <c r="Y266" s="155">
        <f>SUM(Y259:Y265)</f>
        <v>94</v>
      </c>
      <c r="Z266" s="151"/>
      <c r="AA266" s="151"/>
      <c r="AB266" s="159">
        <v>0.05</v>
      </c>
      <c r="AC266" s="156"/>
    </row>
    <row r="267" spans="1:29" s="150" customFormat="1" ht="12.75" customHeight="1">
      <c r="A267" s="142">
        <v>1</v>
      </c>
      <c r="B267" s="142"/>
      <c r="C267" s="340" t="s">
        <v>187</v>
      </c>
      <c r="D267" s="143" t="s">
        <v>23</v>
      </c>
      <c r="E267" s="166" t="s">
        <v>141</v>
      </c>
      <c r="F267" s="166" t="s">
        <v>179</v>
      </c>
      <c r="G267" s="145" t="s">
        <v>62</v>
      </c>
      <c r="H267" s="146"/>
      <c r="I267" s="146"/>
      <c r="J267" s="146">
        <v>14</v>
      </c>
      <c r="K267" s="57">
        <f t="shared" si="33"/>
        <v>14</v>
      </c>
      <c r="L267" s="146"/>
      <c r="M267" s="146"/>
      <c r="N267" s="146"/>
      <c r="O267" s="57"/>
      <c r="P267" s="38"/>
      <c r="Q267" s="38"/>
      <c r="R267" s="38">
        <f t="shared" si="25"/>
        <v>14</v>
      </c>
      <c r="S267" s="38">
        <f t="shared" si="26"/>
        <v>14</v>
      </c>
      <c r="T267" s="116">
        <f t="shared" si="30"/>
        <v>7.000000000000001E-4</v>
      </c>
      <c r="U267" s="149">
        <f t="shared" si="27"/>
        <v>7.000000000000001E-4</v>
      </c>
      <c r="V267" s="138" t="s">
        <v>65</v>
      </c>
      <c r="W267" s="147"/>
      <c r="X267" s="147"/>
      <c r="Y267" s="146">
        <v>14</v>
      </c>
      <c r="Z267" s="142"/>
      <c r="AA267" s="142"/>
      <c r="AB267" s="341">
        <v>0.05</v>
      </c>
      <c r="AC267" s="147"/>
    </row>
    <row r="268" spans="1:29" s="150" customFormat="1" ht="12.75" customHeight="1">
      <c r="A268" s="142">
        <v>2</v>
      </c>
      <c r="B268" s="142"/>
      <c r="C268" s="340" t="s">
        <v>187</v>
      </c>
      <c r="D268" s="143" t="s">
        <v>23</v>
      </c>
      <c r="E268" s="166" t="s">
        <v>141</v>
      </c>
      <c r="F268" s="166" t="s">
        <v>180</v>
      </c>
      <c r="G268" s="145" t="s">
        <v>62</v>
      </c>
      <c r="H268" s="146"/>
      <c r="I268" s="146"/>
      <c r="J268" s="146">
        <v>6</v>
      </c>
      <c r="K268" s="57">
        <f t="shared" si="33"/>
        <v>6</v>
      </c>
      <c r="L268" s="146"/>
      <c r="M268" s="146"/>
      <c r="N268" s="146"/>
      <c r="O268" s="57"/>
      <c r="P268" s="38"/>
      <c r="Q268" s="38"/>
      <c r="R268" s="38">
        <f t="shared" si="25"/>
        <v>6</v>
      </c>
      <c r="S268" s="38">
        <f t="shared" si="26"/>
        <v>6</v>
      </c>
      <c r="T268" s="339">
        <f t="shared" si="30"/>
        <v>3.0000000000000003E-4</v>
      </c>
      <c r="U268" s="347">
        <f t="shared" si="27"/>
        <v>3.0000000000000003E-4</v>
      </c>
      <c r="V268" s="138" t="s">
        <v>65</v>
      </c>
      <c r="W268" s="147"/>
      <c r="X268" s="147"/>
      <c r="Y268" s="146">
        <v>6</v>
      </c>
      <c r="Z268" s="142"/>
      <c r="AA268" s="142"/>
      <c r="AB268" s="341">
        <v>0.05</v>
      </c>
      <c r="AC268" s="147"/>
    </row>
    <row r="269" spans="1:29" s="150" customFormat="1" ht="12.75" customHeight="1">
      <c r="A269" s="142">
        <v>3</v>
      </c>
      <c r="B269" s="142"/>
      <c r="C269" s="340" t="s">
        <v>187</v>
      </c>
      <c r="D269" s="143" t="s">
        <v>23</v>
      </c>
      <c r="E269" s="166" t="s">
        <v>141</v>
      </c>
      <c r="F269" s="166" t="s">
        <v>181</v>
      </c>
      <c r="G269" s="145" t="s">
        <v>62</v>
      </c>
      <c r="H269" s="146"/>
      <c r="I269" s="146"/>
      <c r="J269" s="146">
        <v>4</v>
      </c>
      <c r="K269" s="57">
        <f t="shared" si="33"/>
        <v>4</v>
      </c>
      <c r="L269" s="146"/>
      <c r="M269" s="146"/>
      <c r="N269" s="146"/>
      <c r="O269" s="57"/>
      <c r="P269" s="38"/>
      <c r="Q269" s="38"/>
      <c r="R269" s="38">
        <f t="shared" si="25"/>
        <v>4</v>
      </c>
      <c r="S269" s="38">
        <f t="shared" si="26"/>
        <v>4</v>
      </c>
      <c r="T269" s="339">
        <f t="shared" si="30"/>
        <v>2.0000000000000001E-4</v>
      </c>
      <c r="U269" s="347">
        <f t="shared" si="27"/>
        <v>2.0000000000000001E-4</v>
      </c>
      <c r="V269" s="138" t="s">
        <v>65</v>
      </c>
      <c r="W269" s="147"/>
      <c r="X269" s="147"/>
      <c r="Y269" s="146">
        <v>4</v>
      </c>
      <c r="Z269" s="142"/>
      <c r="AA269" s="142"/>
      <c r="AB269" s="341">
        <v>0.05</v>
      </c>
      <c r="AC269" s="147"/>
    </row>
    <row r="270" spans="1:29" s="150" customFormat="1" ht="12.75" customHeight="1">
      <c r="A270" s="142">
        <v>4</v>
      </c>
      <c r="B270" s="142"/>
      <c r="C270" s="340" t="s">
        <v>187</v>
      </c>
      <c r="D270" s="143" t="s">
        <v>23</v>
      </c>
      <c r="E270" s="166" t="s">
        <v>141</v>
      </c>
      <c r="F270" s="166" t="s">
        <v>182</v>
      </c>
      <c r="G270" s="145" t="s">
        <v>62</v>
      </c>
      <c r="H270" s="146"/>
      <c r="I270" s="146"/>
      <c r="J270" s="146">
        <v>4</v>
      </c>
      <c r="K270" s="57">
        <f>SUM(H270:J270)</f>
        <v>4</v>
      </c>
      <c r="L270" s="146"/>
      <c r="M270" s="146"/>
      <c r="N270" s="146"/>
      <c r="O270" s="57"/>
      <c r="P270" s="38"/>
      <c r="Q270" s="38"/>
      <c r="R270" s="38">
        <f t="shared" si="25"/>
        <v>4</v>
      </c>
      <c r="S270" s="38">
        <f t="shared" si="26"/>
        <v>4</v>
      </c>
      <c r="T270" s="339">
        <f t="shared" si="30"/>
        <v>2.0000000000000001E-4</v>
      </c>
      <c r="U270" s="347">
        <f t="shared" si="27"/>
        <v>2.0000000000000001E-4</v>
      </c>
      <c r="V270" s="138" t="s">
        <v>65</v>
      </c>
      <c r="W270" s="147"/>
      <c r="X270" s="147"/>
      <c r="Y270" s="146">
        <v>4</v>
      </c>
      <c r="Z270" s="142"/>
      <c r="AA270" s="142"/>
      <c r="AB270" s="341">
        <v>0.05</v>
      </c>
      <c r="AC270" s="147"/>
    </row>
    <row r="271" spans="1:29" s="150" customFormat="1" ht="12.75" customHeight="1">
      <c r="A271" s="142">
        <v>5</v>
      </c>
      <c r="B271" s="142"/>
      <c r="C271" s="340" t="s">
        <v>187</v>
      </c>
      <c r="D271" s="143" t="s">
        <v>23</v>
      </c>
      <c r="E271" s="166" t="s">
        <v>141</v>
      </c>
      <c r="F271" s="166" t="s">
        <v>183</v>
      </c>
      <c r="G271" s="145" t="s">
        <v>62</v>
      </c>
      <c r="H271" s="146"/>
      <c r="I271" s="146"/>
      <c r="J271" s="146">
        <v>4</v>
      </c>
      <c r="K271" s="57">
        <f>SUM(H271:J271)</f>
        <v>4</v>
      </c>
      <c r="L271" s="146"/>
      <c r="M271" s="146"/>
      <c r="N271" s="146"/>
      <c r="O271" s="57"/>
      <c r="P271" s="38"/>
      <c r="Q271" s="38"/>
      <c r="R271" s="38">
        <f t="shared" si="25"/>
        <v>4</v>
      </c>
      <c r="S271" s="38">
        <f t="shared" si="26"/>
        <v>4</v>
      </c>
      <c r="T271" s="339">
        <f t="shared" si="30"/>
        <v>2.0000000000000001E-4</v>
      </c>
      <c r="U271" s="347">
        <f t="shared" si="27"/>
        <v>2.0000000000000001E-4</v>
      </c>
      <c r="V271" s="138" t="s">
        <v>65</v>
      </c>
      <c r="W271" s="147"/>
      <c r="X271" s="147"/>
      <c r="Y271" s="146">
        <v>4</v>
      </c>
      <c r="Z271" s="142"/>
      <c r="AA271" s="142"/>
      <c r="AB271" s="341">
        <v>0.05</v>
      </c>
      <c r="AC271" s="147"/>
    </row>
    <row r="272" spans="1:29" s="150" customFormat="1" ht="12.75" customHeight="1">
      <c r="A272" s="142">
        <v>6</v>
      </c>
      <c r="B272" s="142"/>
      <c r="C272" s="340" t="s">
        <v>187</v>
      </c>
      <c r="D272" s="143" t="s">
        <v>23</v>
      </c>
      <c r="E272" s="166" t="s">
        <v>141</v>
      </c>
      <c r="F272" s="166" t="s">
        <v>184</v>
      </c>
      <c r="G272" s="145" t="s">
        <v>62</v>
      </c>
      <c r="H272" s="146"/>
      <c r="I272" s="146"/>
      <c r="J272" s="146">
        <v>6</v>
      </c>
      <c r="K272" s="57">
        <f>SUM(H272:J272)</f>
        <v>6</v>
      </c>
      <c r="L272" s="146"/>
      <c r="M272" s="146"/>
      <c r="N272" s="146"/>
      <c r="O272" s="57"/>
      <c r="P272" s="38"/>
      <c r="Q272" s="38"/>
      <c r="R272" s="38">
        <f t="shared" ref="R272:R335" si="34">SUM(J272+N272)</f>
        <v>6</v>
      </c>
      <c r="S272" s="38">
        <f t="shared" ref="S272:S335" si="35">SUM(K272+O272)</f>
        <v>6</v>
      </c>
      <c r="T272" s="339">
        <f t="shared" si="30"/>
        <v>3.0000000000000003E-4</v>
      </c>
      <c r="U272" s="347">
        <f t="shared" si="27"/>
        <v>3.0000000000000003E-4</v>
      </c>
      <c r="V272" s="138" t="s">
        <v>65</v>
      </c>
      <c r="W272" s="147"/>
      <c r="X272" s="147"/>
      <c r="Y272" s="146">
        <v>6</v>
      </c>
      <c r="Z272" s="142"/>
      <c r="AA272" s="142"/>
      <c r="AB272" s="341">
        <v>0.05</v>
      </c>
      <c r="AC272" s="147"/>
    </row>
    <row r="273" spans="1:29" s="150" customFormat="1" ht="12.75" customHeight="1">
      <c r="A273" s="142">
        <v>7</v>
      </c>
      <c r="B273" s="142"/>
      <c r="C273" s="340" t="s">
        <v>187</v>
      </c>
      <c r="D273" s="143" t="s">
        <v>23</v>
      </c>
      <c r="E273" s="166" t="s">
        <v>77</v>
      </c>
      <c r="F273" s="166" t="s">
        <v>77</v>
      </c>
      <c r="G273" s="145"/>
      <c r="H273" s="146"/>
      <c r="I273" s="146"/>
      <c r="J273" s="146">
        <v>56</v>
      </c>
      <c r="K273" s="57">
        <f>SUM(H273:J273)</f>
        <v>56</v>
      </c>
      <c r="L273" s="146"/>
      <c r="M273" s="146"/>
      <c r="N273" s="146"/>
      <c r="O273" s="57"/>
      <c r="P273" s="38"/>
      <c r="Q273" s="38"/>
      <c r="R273" s="38">
        <f t="shared" si="34"/>
        <v>56</v>
      </c>
      <c r="S273" s="38">
        <f t="shared" si="35"/>
        <v>56</v>
      </c>
      <c r="T273" s="116">
        <f t="shared" si="30"/>
        <v>2.8000000000000004E-3</v>
      </c>
      <c r="U273" s="149">
        <f t="shared" si="27"/>
        <v>2.8000000000000004E-3</v>
      </c>
      <c r="V273" s="138" t="s">
        <v>65</v>
      </c>
      <c r="W273" s="147"/>
      <c r="X273" s="147"/>
      <c r="Y273" s="146">
        <v>56</v>
      </c>
      <c r="Z273" s="142"/>
      <c r="AA273" s="142"/>
      <c r="AB273" s="341">
        <v>0.05</v>
      </c>
      <c r="AC273" s="147"/>
    </row>
    <row r="274" spans="1:29" s="160" customFormat="1" ht="12.75" customHeight="1">
      <c r="A274" s="151"/>
      <c r="B274" s="151"/>
      <c r="C274" s="152" t="s">
        <v>24</v>
      </c>
      <c r="D274" s="121" t="s">
        <v>23</v>
      </c>
      <c r="E274" s="153"/>
      <c r="F274" s="153"/>
      <c r="G274" s="153"/>
      <c r="H274" s="155"/>
      <c r="I274" s="155"/>
      <c r="J274" s="155">
        <f>SUM(J267:J273)</f>
        <v>94</v>
      </c>
      <c r="K274" s="58">
        <f t="shared" ref="K274:K277" si="36">SUM(H274:J274)</f>
        <v>94</v>
      </c>
      <c r="L274" s="155"/>
      <c r="M274" s="155"/>
      <c r="N274" s="155"/>
      <c r="O274" s="58"/>
      <c r="P274" s="46"/>
      <c r="Q274" s="46"/>
      <c r="R274" s="46">
        <f t="shared" si="34"/>
        <v>94</v>
      </c>
      <c r="S274" s="46">
        <f t="shared" si="35"/>
        <v>94</v>
      </c>
      <c r="T274" s="115">
        <f t="shared" si="30"/>
        <v>4.7000000000000002E-3</v>
      </c>
      <c r="U274" s="158">
        <f t="shared" si="27"/>
        <v>4.7000000000000002E-3</v>
      </c>
      <c r="V274" s="141" t="s">
        <v>65</v>
      </c>
      <c r="W274" s="156"/>
      <c r="X274" s="156"/>
      <c r="Y274" s="155">
        <f>SUM(Y267:Y273)</f>
        <v>94</v>
      </c>
      <c r="Z274" s="151"/>
      <c r="AA274" s="151"/>
      <c r="AB274" s="159">
        <v>0.05</v>
      </c>
      <c r="AC274" s="156"/>
    </row>
    <row r="275" spans="1:29" s="150" customFormat="1" ht="12.75" customHeight="1">
      <c r="A275" s="142">
        <v>1</v>
      </c>
      <c r="B275" s="142"/>
      <c r="C275" s="340" t="s">
        <v>188</v>
      </c>
      <c r="D275" s="143" t="s">
        <v>23</v>
      </c>
      <c r="E275" s="166" t="s">
        <v>141</v>
      </c>
      <c r="F275" s="166" t="s">
        <v>179</v>
      </c>
      <c r="G275" s="145" t="s">
        <v>62</v>
      </c>
      <c r="H275" s="146"/>
      <c r="I275" s="146"/>
      <c r="J275" s="146">
        <v>7</v>
      </c>
      <c r="K275" s="57">
        <f t="shared" si="36"/>
        <v>7</v>
      </c>
      <c r="L275" s="146"/>
      <c r="M275" s="146"/>
      <c r="N275" s="146"/>
      <c r="O275" s="57"/>
      <c r="P275" s="38"/>
      <c r="Q275" s="38"/>
      <c r="R275" s="38">
        <f t="shared" si="34"/>
        <v>7</v>
      </c>
      <c r="S275" s="38">
        <f t="shared" si="35"/>
        <v>7</v>
      </c>
      <c r="T275" s="338">
        <f>(AB275*K275)/1000</f>
        <v>1.4000000000000001E-4</v>
      </c>
      <c r="U275" s="348">
        <f t="shared" si="27"/>
        <v>1.4000000000000001E-4</v>
      </c>
      <c r="V275" s="138" t="s">
        <v>65</v>
      </c>
      <c r="W275" s="147"/>
      <c r="X275" s="147"/>
      <c r="Y275" s="146">
        <v>7</v>
      </c>
      <c r="Z275" s="142"/>
      <c r="AA275" s="142"/>
      <c r="AB275" s="341">
        <v>0.02</v>
      </c>
      <c r="AC275" s="147"/>
    </row>
    <row r="276" spans="1:29" s="150" customFormat="1" ht="12.75" customHeight="1">
      <c r="A276" s="142">
        <v>2</v>
      </c>
      <c r="B276" s="142"/>
      <c r="C276" s="340" t="s">
        <v>188</v>
      </c>
      <c r="D276" s="143" t="s">
        <v>23</v>
      </c>
      <c r="E276" s="166" t="s">
        <v>141</v>
      </c>
      <c r="F276" s="166" t="s">
        <v>180</v>
      </c>
      <c r="G276" s="145" t="s">
        <v>62</v>
      </c>
      <c r="H276" s="146"/>
      <c r="I276" s="146"/>
      <c r="J276" s="146">
        <v>3</v>
      </c>
      <c r="K276" s="57">
        <f t="shared" si="36"/>
        <v>3</v>
      </c>
      <c r="L276" s="146"/>
      <c r="M276" s="146"/>
      <c r="N276" s="146"/>
      <c r="O276" s="57"/>
      <c r="P276" s="38"/>
      <c r="Q276" s="38"/>
      <c r="R276" s="38">
        <f t="shared" si="34"/>
        <v>3</v>
      </c>
      <c r="S276" s="38">
        <f t="shared" si="35"/>
        <v>3</v>
      </c>
      <c r="T276" s="338">
        <f t="shared" si="30"/>
        <v>5.9999999999999995E-5</v>
      </c>
      <c r="U276" s="348">
        <f t="shared" si="27"/>
        <v>5.9999999999999995E-5</v>
      </c>
      <c r="V276" s="138" t="s">
        <v>65</v>
      </c>
      <c r="W276" s="147"/>
      <c r="X276" s="147"/>
      <c r="Y276" s="146">
        <v>3</v>
      </c>
      <c r="Z276" s="142"/>
      <c r="AA276" s="142"/>
      <c r="AB276" s="341">
        <v>0.02</v>
      </c>
      <c r="AC276" s="147"/>
    </row>
    <row r="277" spans="1:29" s="150" customFormat="1" ht="12.75" customHeight="1">
      <c r="A277" s="142">
        <v>3</v>
      </c>
      <c r="B277" s="142"/>
      <c r="C277" s="340" t="s">
        <v>188</v>
      </c>
      <c r="D277" s="143" t="s">
        <v>23</v>
      </c>
      <c r="E277" s="166" t="s">
        <v>141</v>
      </c>
      <c r="F277" s="166" t="s">
        <v>181</v>
      </c>
      <c r="G277" s="145" t="s">
        <v>62</v>
      </c>
      <c r="H277" s="146"/>
      <c r="I277" s="146"/>
      <c r="J277" s="146">
        <v>2</v>
      </c>
      <c r="K277" s="57">
        <f t="shared" si="36"/>
        <v>2</v>
      </c>
      <c r="L277" s="146"/>
      <c r="M277" s="146"/>
      <c r="N277" s="146"/>
      <c r="O277" s="57"/>
      <c r="P277" s="38"/>
      <c r="Q277" s="38"/>
      <c r="R277" s="38">
        <f t="shared" si="34"/>
        <v>2</v>
      </c>
      <c r="S277" s="38">
        <f t="shared" si="35"/>
        <v>2</v>
      </c>
      <c r="T277" s="338">
        <f t="shared" si="30"/>
        <v>4.0000000000000003E-5</v>
      </c>
      <c r="U277" s="348">
        <f t="shared" si="27"/>
        <v>4.0000000000000003E-5</v>
      </c>
      <c r="V277" s="138" t="s">
        <v>65</v>
      </c>
      <c r="W277" s="147"/>
      <c r="X277" s="147"/>
      <c r="Y277" s="146">
        <v>2</v>
      </c>
      <c r="Z277" s="142"/>
      <c r="AA277" s="142"/>
      <c r="AB277" s="341">
        <v>0.02</v>
      </c>
      <c r="AC277" s="147"/>
    </row>
    <row r="278" spans="1:29" s="150" customFormat="1" ht="12.75" customHeight="1">
      <c r="A278" s="142">
        <v>4</v>
      </c>
      <c r="B278" s="142"/>
      <c r="C278" s="340" t="s">
        <v>188</v>
      </c>
      <c r="D278" s="143" t="s">
        <v>23</v>
      </c>
      <c r="E278" s="166" t="s">
        <v>141</v>
      </c>
      <c r="F278" s="166" t="s">
        <v>182</v>
      </c>
      <c r="G278" s="145" t="s">
        <v>62</v>
      </c>
      <c r="H278" s="146"/>
      <c r="I278" s="146"/>
      <c r="J278" s="146">
        <v>2</v>
      </c>
      <c r="K278" s="57">
        <f>SUM(H278:J278)</f>
        <v>2</v>
      </c>
      <c r="L278" s="146"/>
      <c r="M278" s="146"/>
      <c r="N278" s="146"/>
      <c r="O278" s="57"/>
      <c r="P278" s="38"/>
      <c r="Q278" s="38"/>
      <c r="R278" s="38">
        <f t="shared" si="34"/>
        <v>2</v>
      </c>
      <c r="S278" s="38">
        <f t="shared" si="35"/>
        <v>2</v>
      </c>
      <c r="T278" s="338">
        <f t="shared" si="30"/>
        <v>4.0000000000000003E-5</v>
      </c>
      <c r="U278" s="348">
        <f t="shared" si="27"/>
        <v>4.0000000000000003E-5</v>
      </c>
      <c r="V278" s="138" t="s">
        <v>65</v>
      </c>
      <c r="W278" s="147"/>
      <c r="X278" s="147"/>
      <c r="Y278" s="146">
        <v>2</v>
      </c>
      <c r="Z278" s="142"/>
      <c r="AA278" s="142"/>
      <c r="AB278" s="341">
        <v>0.02</v>
      </c>
      <c r="AC278" s="147"/>
    </row>
    <row r="279" spans="1:29" s="150" customFormat="1" ht="12.75" customHeight="1">
      <c r="A279" s="142">
        <v>5</v>
      </c>
      <c r="B279" s="142"/>
      <c r="C279" s="340" t="s">
        <v>188</v>
      </c>
      <c r="D279" s="143" t="s">
        <v>23</v>
      </c>
      <c r="E279" s="166" t="s">
        <v>141</v>
      </c>
      <c r="F279" s="166" t="s">
        <v>183</v>
      </c>
      <c r="G279" s="145" t="s">
        <v>62</v>
      </c>
      <c r="H279" s="146"/>
      <c r="I279" s="146"/>
      <c r="J279" s="146">
        <v>2</v>
      </c>
      <c r="K279" s="57">
        <f>SUM(H279:J279)</f>
        <v>2</v>
      </c>
      <c r="L279" s="146"/>
      <c r="M279" s="146"/>
      <c r="N279" s="146"/>
      <c r="O279" s="57"/>
      <c r="P279" s="38"/>
      <c r="Q279" s="38"/>
      <c r="R279" s="38">
        <f t="shared" si="34"/>
        <v>2</v>
      </c>
      <c r="S279" s="38">
        <f t="shared" si="35"/>
        <v>2</v>
      </c>
      <c r="T279" s="338">
        <f t="shared" si="30"/>
        <v>4.0000000000000003E-5</v>
      </c>
      <c r="U279" s="348">
        <f t="shared" si="27"/>
        <v>4.0000000000000003E-5</v>
      </c>
      <c r="V279" s="138" t="s">
        <v>65</v>
      </c>
      <c r="W279" s="147"/>
      <c r="X279" s="147"/>
      <c r="Y279" s="146">
        <v>2</v>
      </c>
      <c r="Z279" s="142"/>
      <c r="AA279" s="142"/>
      <c r="AB279" s="341">
        <v>0.02</v>
      </c>
      <c r="AC279" s="147"/>
    </row>
    <row r="280" spans="1:29" s="150" customFormat="1" ht="12.75" customHeight="1">
      <c r="A280" s="142">
        <v>6</v>
      </c>
      <c r="B280" s="142"/>
      <c r="C280" s="340" t="s">
        <v>188</v>
      </c>
      <c r="D280" s="143" t="s">
        <v>23</v>
      </c>
      <c r="E280" s="166" t="s">
        <v>141</v>
      </c>
      <c r="F280" s="166" t="s">
        <v>184</v>
      </c>
      <c r="G280" s="145" t="s">
        <v>62</v>
      </c>
      <c r="H280" s="146"/>
      <c r="I280" s="146"/>
      <c r="J280" s="146">
        <v>3</v>
      </c>
      <c r="K280" s="57">
        <f>SUM(H280:J280)</f>
        <v>3</v>
      </c>
      <c r="L280" s="146"/>
      <c r="M280" s="146"/>
      <c r="N280" s="146"/>
      <c r="O280" s="57"/>
      <c r="P280" s="38"/>
      <c r="Q280" s="38"/>
      <c r="R280" s="38">
        <f t="shared" si="34"/>
        <v>3</v>
      </c>
      <c r="S280" s="38">
        <f t="shared" si="35"/>
        <v>3</v>
      </c>
      <c r="T280" s="338">
        <f t="shared" si="30"/>
        <v>5.9999999999999995E-5</v>
      </c>
      <c r="U280" s="348">
        <f t="shared" si="27"/>
        <v>5.9999999999999995E-5</v>
      </c>
      <c r="V280" s="138" t="s">
        <v>65</v>
      </c>
      <c r="W280" s="147"/>
      <c r="X280" s="147"/>
      <c r="Y280" s="146">
        <v>3</v>
      </c>
      <c r="Z280" s="142"/>
      <c r="AA280" s="142"/>
      <c r="AB280" s="341">
        <v>0.02</v>
      </c>
      <c r="AC280" s="147"/>
    </row>
    <row r="281" spans="1:29" s="150" customFormat="1" ht="12.75" customHeight="1">
      <c r="A281" s="142">
        <v>7</v>
      </c>
      <c r="B281" s="142"/>
      <c r="C281" s="340" t="s">
        <v>188</v>
      </c>
      <c r="D281" s="143" t="s">
        <v>23</v>
      </c>
      <c r="E281" s="166" t="s">
        <v>77</v>
      </c>
      <c r="F281" s="166" t="s">
        <v>77</v>
      </c>
      <c r="G281" s="145"/>
      <c r="H281" s="146"/>
      <c r="I281" s="146"/>
      <c r="J281" s="146">
        <v>28</v>
      </c>
      <c r="K281" s="57">
        <f>SUM(H281:J281)</f>
        <v>28</v>
      </c>
      <c r="L281" s="146"/>
      <c r="M281" s="146"/>
      <c r="N281" s="146"/>
      <c r="O281" s="57"/>
      <c r="P281" s="38"/>
      <c r="Q281" s="38"/>
      <c r="R281" s="38">
        <f t="shared" si="34"/>
        <v>28</v>
      </c>
      <c r="S281" s="38">
        <f t="shared" si="35"/>
        <v>28</v>
      </c>
      <c r="T281" s="116">
        <f t="shared" si="30"/>
        <v>5.6000000000000006E-4</v>
      </c>
      <c r="U281" s="149">
        <f t="shared" si="27"/>
        <v>5.6000000000000006E-4</v>
      </c>
      <c r="V281" s="138" t="s">
        <v>65</v>
      </c>
      <c r="W281" s="147"/>
      <c r="X281" s="147"/>
      <c r="Y281" s="146">
        <v>28</v>
      </c>
      <c r="Z281" s="142"/>
      <c r="AA281" s="142"/>
      <c r="AB281" s="341">
        <v>0.02</v>
      </c>
      <c r="AC281" s="147"/>
    </row>
    <row r="282" spans="1:29" s="160" customFormat="1" ht="12.75" customHeight="1">
      <c r="A282" s="151"/>
      <c r="B282" s="151"/>
      <c r="C282" s="152" t="s">
        <v>24</v>
      </c>
      <c r="D282" s="121" t="s">
        <v>23</v>
      </c>
      <c r="E282" s="153"/>
      <c r="F282" s="153"/>
      <c r="G282" s="153"/>
      <c r="H282" s="155"/>
      <c r="I282" s="155"/>
      <c r="J282" s="155">
        <f>SUM(J275:J281)</f>
        <v>47</v>
      </c>
      <c r="K282" s="58">
        <f t="shared" ref="K282:K285" si="37">SUM(H282:J282)</f>
        <v>47</v>
      </c>
      <c r="L282" s="155"/>
      <c r="M282" s="155"/>
      <c r="N282" s="155"/>
      <c r="O282" s="58"/>
      <c r="P282" s="46"/>
      <c r="Q282" s="46"/>
      <c r="R282" s="46">
        <f t="shared" si="34"/>
        <v>47</v>
      </c>
      <c r="S282" s="46">
        <f t="shared" si="35"/>
        <v>47</v>
      </c>
      <c r="T282" s="115">
        <f t="shared" si="30"/>
        <v>9.4000000000000008E-4</v>
      </c>
      <c r="U282" s="158">
        <f t="shared" si="27"/>
        <v>9.4000000000000008E-4</v>
      </c>
      <c r="V282" s="141" t="s">
        <v>65</v>
      </c>
      <c r="W282" s="156"/>
      <c r="X282" s="156"/>
      <c r="Y282" s="155">
        <f>SUM(Y275:Y281)</f>
        <v>47</v>
      </c>
      <c r="Z282" s="151"/>
      <c r="AA282" s="151"/>
      <c r="AB282" s="159">
        <v>0.02</v>
      </c>
      <c r="AC282" s="156"/>
    </row>
    <row r="283" spans="1:29" s="150" customFormat="1" ht="12.75" customHeight="1">
      <c r="A283" s="142">
        <v>1</v>
      </c>
      <c r="B283" s="142"/>
      <c r="C283" s="340" t="s">
        <v>189</v>
      </c>
      <c r="D283" s="143" t="s">
        <v>23</v>
      </c>
      <c r="E283" s="166" t="s">
        <v>141</v>
      </c>
      <c r="F283" s="166" t="s">
        <v>179</v>
      </c>
      <c r="G283" s="145" t="s">
        <v>62</v>
      </c>
      <c r="H283" s="146"/>
      <c r="I283" s="146"/>
      <c r="J283" s="146">
        <v>7</v>
      </c>
      <c r="K283" s="57">
        <f t="shared" si="37"/>
        <v>7</v>
      </c>
      <c r="L283" s="146"/>
      <c r="M283" s="146"/>
      <c r="N283" s="146"/>
      <c r="O283" s="57"/>
      <c r="P283" s="38"/>
      <c r="Q283" s="38"/>
      <c r="R283" s="38">
        <f t="shared" si="34"/>
        <v>7</v>
      </c>
      <c r="S283" s="38">
        <f t="shared" si="35"/>
        <v>7</v>
      </c>
      <c r="T283" s="338">
        <f t="shared" si="30"/>
        <v>3.5000000000000005E-4</v>
      </c>
      <c r="U283" s="347">
        <f t="shared" si="27"/>
        <v>3.5000000000000005E-4</v>
      </c>
      <c r="V283" s="138" t="s">
        <v>65</v>
      </c>
      <c r="W283" s="147"/>
      <c r="X283" s="147"/>
      <c r="Y283" s="146">
        <v>7</v>
      </c>
      <c r="Z283" s="142"/>
      <c r="AA283" s="142"/>
      <c r="AB283" s="341">
        <v>0.05</v>
      </c>
      <c r="AC283" s="147"/>
    </row>
    <row r="284" spans="1:29" s="150" customFormat="1" ht="12.75" customHeight="1">
      <c r="A284" s="142">
        <v>2</v>
      </c>
      <c r="B284" s="142"/>
      <c r="C284" s="340" t="s">
        <v>189</v>
      </c>
      <c r="D284" s="143" t="s">
        <v>23</v>
      </c>
      <c r="E284" s="166" t="s">
        <v>141</v>
      </c>
      <c r="F284" s="166" t="s">
        <v>180</v>
      </c>
      <c r="G284" s="145" t="s">
        <v>62</v>
      </c>
      <c r="H284" s="146"/>
      <c r="I284" s="146"/>
      <c r="J284" s="146">
        <v>3</v>
      </c>
      <c r="K284" s="57">
        <f t="shared" si="37"/>
        <v>3</v>
      </c>
      <c r="L284" s="146"/>
      <c r="M284" s="146"/>
      <c r="N284" s="146"/>
      <c r="O284" s="57"/>
      <c r="P284" s="38"/>
      <c r="Q284" s="38"/>
      <c r="R284" s="38">
        <f t="shared" si="34"/>
        <v>3</v>
      </c>
      <c r="S284" s="38">
        <f t="shared" si="35"/>
        <v>3</v>
      </c>
      <c r="T284" s="338">
        <f t="shared" si="30"/>
        <v>1.5000000000000001E-4</v>
      </c>
      <c r="U284" s="347">
        <f t="shared" si="27"/>
        <v>1.5000000000000001E-4</v>
      </c>
      <c r="V284" s="138" t="s">
        <v>65</v>
      </c>
      <c r="W284" s="147"/>
      <c r="X284" s="147"/>
      <c r="Y284" s="146">
        <v>3</v>
      </c>
      <c r="Z284" s="142"/>
      <c r="AA284" s="142"/>
      <c r="AB284" s="341">
        <v>0.05</v>
      </c>
      <c r="AC284" s="147"/>
    </row>
    <row r="285" spans="1:29" s="150" customFormat="1" ht="12.75" customHeight="1">
      <c r="A285" s="142">
        <v>3</v>
      </c>
      <c r="B285" s="142"/>
      <c r="C285" s="340" t="s">
        <v>189</v>
      </c>
      <c r="D285" s="143" t="s">
        <v>23</v>
      </c>
      <c r="E285" s="166" t="s">
        <v>141</v>
      </c>
      <c r="F285" s="166" t="s">
        <v>181</v>
      </c>
      <c r="G285" s="145" t="s">
        <v>62</v>
      </c>
      <c r="H285" s="146"/>
      <c r="I285" s="146"/>
      <c r="J285" s="146">
        <v>2</v>
      </c>
      <c r="K285" s="57">
        <f t="shared" si="37"/>
        <v>2</v>
      </c>
      <c r="L285" s="146"/>
      <c r="M285" s="146"/>
      <c r="N285" s="146"/>
      <c r="O285" s="57"/>
      <c r="P285" s="38"/>
      <c r="Q285" s="38"/>
      <c r="R285" s="38">
        <f t="shared" si="34"/>
        <v>2</v>
      </c>
      <c r="S285" s="38">
        <f t="shared" si="35"/>
        <v>2</v>
      </c>
      <c r="T285" s="338">
        <f t="shared" si="30"/>
        <v>1E-4</v>
      </c>
      <c r="U285" s="347">
        <f t="shared" si="27"/>
        <v>1E-4</v>
      </c>
      <c r="V285" s="138" t="s">
        <v>65</v>
      </c>
      <c r="W285" s="147"/>
      <c r="X285" s="147"/>
      <c r="Y285" s="146">
        <v>2</v>
      </c>
      <c r="Z285" s="142"/>
      <c r="AA285" s="142"/>
      <c r="AB285" s="341">
        <v>0.05</v>
      </c>
      <c r="AC285" s="147"/>
    </row>
    <row r="286" spans="1:29" s="150" customFormat="1" ht="12.75" customHeight="1">
      <c r="A286" s="142">
        <v>4</v>
      </c>
      <c r="B286" s="142"/>
      <c r="C286" s="340" t="s">
        <v>189</v>
      </c>
      <c r="D286" s="143" t="s">
        <v>23</v>
      </c>
      <c r="E286" s="166" t="s">
        <v>141</v>
      </c>
      <c r="F286" s="166" t="s">
        <v>182</v>
      </c>
      <c r="G286" s="145" t="s">
        <v>62</v>
      </c>
      <c r="H286" s="146"/>
      <c r="I286" s="146"/>
      <c r="J286" s="146">
        <v>2</v>
      </c>
      <c r="K286" s="57">
        <f>SUM(H286:J286)</f>
        <v>2</v>
      </c>
      <c r="L286" s="146"/>
      <c r="M286" s="146"/>
      <c r="N286" s="146"/>
      <c r="O286" s="57"/>
      <c r="P286" s="38"/>
      <c r="Q286" s="38"/>
      <c r="R286" s="38">
        <f t="shared" si="34"/>
        <v>2</v>
      </c>
      <c r="S286" s="38">
        <f t="shared" si="35"/>
        <v>2</v>
      </c>
      <c r="T286" s="338">
        <f t="shared" si="30"/>
        <v>1E-4</v>
      </c>
      <c r="U286" s="347">
        <f t="shared" si="27"/>
        <v>1E-4</v>
      </c>
      <c r="V286" s="138" t="s">
        <v>65</v>
      </c>
      <c r="W286" s="147"/>
      <c r="X286" s="147"/>
      <c r="Y286" s="146">
        <v>2</v>
      </c>
      <c r="Z286" s="142"/>
      <c r="AA286" s="142"/>
      <c r="AB286" s="341">
        <v>0.05</v>
      </c>
      <c r="AC286" s="147"/>
    </row>
    <row r="287" spans="1:29" s="150" customFormat="1" ht="12.75" customHeight="1">
      <c r="A287" s="142">
        <v>5</v>
      </c>
      <c r="B287" s="142"/>
      <c r="C287" s="340" t="s">
        <v>189</v>
      </c>
      <c r="D287" s="143" t="s">
        <v>23</v>
      </c>
      <c r="E287" s="166" t="s">
        <v>141</v>
      </c>
      <c r="F287" s="166" t="s">
        <v>183</v>
      </c>
      <c r="G287" s="145" t="s">
        <v>62</v>
      </c>
      <c r="H287" s="146"/>
      <c r="I287" s="146"/>
      <c r="J287" s="146">
        <v>2</v>
      </c>
      <c r="K287" s="57">
        <f>SUM(H287:J287)</f>
        <v>2</v>
      </c>
      <c r="L287" s="146"/>
      <c r="M287" s="146"/>
      <c r="N287" s="146"/>
      <c r="O287" s="57"/>
      <c r="P287" s="38"/>
      <c r="Q287" s="38"/>
      <c r="R287" s="38">
        <f t="shared" si="34"/>
        <v>2</v>
      </c>
      <c r="S287" s="38">
        <f t="shared" si="35"/>
        <v>2</v>
      </c>
      <c r="T287" s="338">
        <f t="shared" si="30"/>
        <v>1E-4</v>
      </c>
      <c r="U287" s="347">
        <f t="shared" si="27"/>
        <v>1E-4</v>
      </c>
      <c r="V287" s="138" t="s">
        <v>65</v>
      </c>
      <c r="W287" s="147"/>
      <c r="X287" s="147"/>
      <c r="Y287" s="146">
        <v>2</v>
      </c>
      <c r="Z287" s="142"/>
      <c r="AA287" s="142"/>
      <c r="AB287" s="341">
        <v>0.05</v>
      </c>
      <c r="AC287" s="147"/>
    </row>
    <row r="288" spans="1:29" s="150" customFormat="1" ht="12.75" customHeight="1">
      <c r="A288" s="142">
        <v>6</v>
      </c>
      <c r="B288" s="142"/>
      <c r="C288" s="340" t="s">
        <v>189</v>
      </c>
      <c r="D288" s="143" t="s">
        <v>23</v>
      </c>
      <c r="E288" s="166" t="s">
        <v>141</v>
      </c>
      <c r="F288" s="166" t="s">
        <v>184</v>
      </c>
      <c r="G288" s="145" t="s">
        <v>62</v>
      </c>
      <c r="H288" s="146"/>
      <c r="I288" s="146"/>
      <c r="J288" s="146">
        <v>3</v>
      </c>
      <c r="K288" s="57">
        <f>SUM(H288:J288)</f>
        <v>3</v>
      </c>
      <c r="L288" s="146"/>
      <c r="M288" s="146"/>
      <c r="N288" s="146"/>
      <c r="O288" s="57"/>
      <c r="P288" s="38"/>
      <c r="Q288" s="38"/>
      <c r="R288" s="38">
        <f t="shared" si="34"/>
        <v>3</v>
      </c>
      <c r="S288" s="38">
        <f t="shared" si="35"/>
        <v>3</v>
      </c>
      <c r="T288" s="338">
        <f t="shared" si="30"/>
        <v>1.5000000000000001E-4</v>
      </c>
      <c r="U288" s="347">
        <f t="shared" si="27"/>
        <v>1.5000000000000001E-4</v>
      </c>
      <c r="V288" s="138" t="s">
        <v>65</v>
      </c>
      <c r="W288" s="147"/>
      <c r="X288" s="147"/>
      <c r="Y288" s="146">
        <v>3</v>
      </c>
      <c r="Z288" s="142"/>
      <c r="AA288" s="142"/>
      <c r="AB288" s="341">
        <v>0.05</v>
      </c>
      <c r="AC288" s="147"/>
    </row>
    <row r="289" spans="1:29" s="150" customFormat="1" ht="12.75" customHeight="1">
      <c r="A289" s="142">
        <v>7</v>
      </c>
      <c r="B289" s="142"/>
      <c r="C289" s="340" t="s">
        <v>189</v>
      </c>
      <c r="D289" s="143" t="s">
        <v>23</v>
      </c>
      <c r="E289" s="166" t="s">
        <v>77</v>
      </c>
      <c r="F289" s="166" t="s">
        <v>77</v>
      </c>
      <c r="G289" s="145"/>
      <c r="H289" s="146"/>
      <c r="I289" s="146"/>
      <c r="J289" s="146">
        <v>28</v>
      </c>
      <c r="K289" s="57">
        <f>SUM(H289:J289)</f>
        <v>28</v>
      </c>
      <c r="L289" s="146"/>
      <c r="M289" s="146"/>
      <c r="N289" s="146"/>
      <c r="O289" s="57"/>
      <c r="P289" s="38"/>
      <c r="Q289" s="38"/>
      <c r="R289" s="38">
        <f t="shared" si="34"/>
        <v>28</v>
      </c>
      <c r="S289" s="38">
        <f t="shared" si="35"/>
        <v>28</v>
      </c>
      <c r="T289" s="338">
        <f t="shared" si="30"/>
        <v>1.4000000000000002E-3</v>
      </c>
      <c r="U289" s="347">
        <f t="shared" si="27"/>
        <v>1.4000000000000002E-3</v>
      </c>
      <c r="V289" s="138" t="s">
        <v>65</v>
      </c>
      <c r="W289" s="147"/>
      <c r="X289" s="147"/>
      <c r="Y289" s="146">
        <v>28</v>
      </c>
      <c r="Z289" s="142"/>
      <c r="AA289" s="142"/>
      <c r="AB289" s="341">
        <v>0.05</v>
      </c>
      <c r="AC289" s="147"/>
    </row>
    <row r="290" spans="1:29" s="160" customFormat="1" ht="12.75" customHeight="1">
      <c r="A290" s="151"/>
      <c r="B290" s="151"/>
      <c r="C290" s="152" t="s">
        <v>24</v>
      </c>
      <c r="D290" s="121" t="s">
        <v>23</v>
      </c>
      <c r="E290" s="153"/>
      <c r="F290" s="153"/>
      <c r="G290" s="153"/>
      <c r="H290" s="155"/>
      <c r="I290" s="155"/>
      <c r="J290" s="155">
        <f>SUM(J283:J289)</f>
        <v>47</v>
      </c>
      <c r="K290" s="58">
        <f t="shared" ref="K290:K291" si="38">SUM(H290:J290)</f>
        <v>47</v>
      </c>
      <c r="L290" s="155"/>
      <c r="M290" s="155"/>
      <c r="N290" s="155"/>
      <c r="O290" s="58"/>
      <c r="P290" s="46"/>
      <c r="Q290" s="46"/>
      <c r="R290" s="46">
        <f t="shared" si="34"/>
        <v>47</v>
      </c>
      <c r="S290" s="46">
        <f t="shared" si="35"/>
        <v>47</v>
      </c>
      <c r="T290" s="115">
        <f t="shared" si="30"/>
        <v>2.3500000000000001E-3</v>
      </c>
      <c r="U290" s="158">
        <f t="shared" si="27"/>
        <v>2.3500000000000001E-3</v>
      </c>
      <c r="V290" s="141" t="s">
        <v>65</v>
      </c>
      <c r="W290" s="156"/>
      <c r="X290" s="156"/>
      <c r="Y290" s="155">
        <f>SUM(Y283:Y289)</f>
        <v>47</v>
      </c>
      <c r="Z290" s="151"/>
      <c r="AA290" s="151"/>
      <c r="AB290" s="159">
        <v>0.05</v>
      </c>
      <c r="AC290" s="156"/>
    </row>
    <row r="291" spans="1:29" s="150" customFormat="1" ht="12.75" customHeight="1">
      <c r="A291" s="142">
        <v>1</v>
      </c>
      <c r="B291" s="142"/>
      <c r="C291" s="340" t="s">
        <v>190</v>
      </c>
      <c r="D291" s="143" t="s">
        <v>23</v>
      </c>
      <c r="E291" s="145" t="s">
        <v>141</v>
      </c>
      <c r="F291" s="145" t="s">
        <v>191</v>
      </c>
      <c r="G291" s="145" t="s">
        <v>62</v>
      </c>
      <c r="H291" s="146"/>
      <c r="I291" s="146"/>
      <c r="J291" s="146">
        <v>1</v>
      </c>
      <c r="K291" s="57">
        <f t="shared" si="38"/>
        <v>1</v>
      </c>
      <c r="L291" s="146"/>
      <c r="M291" s="146"/>
      <c r="N291" s="146"/>
      <c r="O291" s="57"/>
      <c r="P291" s="38"/>
      <c r="Q291" s="38"/>
      <c r="R291" s="38">
        <f t="shared" si="34"/>
        <v>1</v>
      </c>
      <c r="S291" s="38">
        <f t="shared" si="35"/>
        <v>1</v>
      </c>
      <c r="T291" s="338">
        <f t="shared" si="30"/>
        <v>2.9999999999999997E-5</v>
      </c>
      <c r="U291" s="348">
        <f t="shared" ref="U291:U316" si="39">K291*AB291/1000</f>
        <v>2.9999999999999997E-5</v>
      </c>
      <c r="V291" s="138" t="s">
        <v>65</v>
      </c>
      <c r="W291" s="147"/>
      <c r="X291" s="147"/>
      <c r="Y291" s="146">
        <v>1</v>
      </c>
      <c r="Z291" s="142"/>
      <c r="AA291" s="142"/>
      <c r="AB291" s="341">
        <v>0.03</v>
      </c>
      <c r="AC291" s="147"/>
    </row>
    <row r="292" spans="1:29" s="150" customFormat="1" ht="12.75" customHeight="1">
      <c r="A292" s="142">
        <v>2</v>
      </c>
      <c r="B292" s="142"/>
      <c r="C292" s="340" t="s">
        <v>190</v>
      </c>
      <c r="D292" s="143" t="s">
        <v>23</v>
      </c>
      <c r="E292" s="145" t="s">
        <v>141</v>
      </c>
      <c r="F292" s="145" t="s">
        <v>192</v>
      </c>
      <c r="G292" s="145" t="s">
        <v>62</v>
      </c>
      <c r="H292" s="146"/>
      <c r="I292" s="146"/>
      <c r="J292" s="146">
        <v>2</v>
      </c>
      <c r="K292" s="57">
        <f>SUM(H292:J292)</f>
        <v>2</v>
      </c>
      <c r="L292" s="146"/>
      <c r="M292" s="146"/>
      <c r="N292" s="146"/>
      <c r="O292" s="57"/>
      <c r="P292" s="38"/>
      <c r="Q292" s="38"/>
      <c r="R292" s="38">
        <f t="shared" si="34"/>
        <v>2</v>
      </c>
      <c r="S292" s="38">
        <f t="shared" si="35"/>
        <v>2</v>
      </c>
      <c r="T292" s="339">
        <f t="shared" si="30"/>
        <v>5.9999999999999995E-5</v>
      </c>
      <c r="U292" s="347">
        <f t="shared" si="39"/>
        <v>5.9999999999999995E-5</v>
      </c>
      <c r="V292" s="138" t="s">
        <v>65</v>
      </c>
      <c r="W292" s="147"/>
      <c r="X292" s="147"/>
      <c r="Y292" s="146">
        <v>2</v>
      </c>
      <c r="Z292" s="142"/>
      <c r="AA292" s="142"/>
      <c r="AB292" s="341">
        <v>0.03</v>
      </c>
      <c r="AC292" s="147"/>
    </row>
    <row r="293" spans="1:29" s="150" customFormat="1" ht="12.75" customHeight="1">
      <c r="A293" s="142">
        <v>3</v>
      </c>
      <c r="B293" s="142"/>
      <c r="C293" s="340" t="s">
        <v>190</v>
      </c>
      <c r="D293" s="143" t="s">
        <v>23</v>
      </c>
      <c r="E293" s="145" t="s">
        <v>141</v>
      </c>
      <c r="F293" s="145" t="s">
        <v>184</v>
      </c>
      <c r="G293" s="145" t="s">
        <v>62</v>
      </c>
      <c r="H293" s="146"/>
      <c r="I293" s="146"/>
      <c r="J293" s="146">
        <v>1</v>
      </c>
      <c r="K293" s="57">
        <f>SUM(H293:J293)</f>
        <v>1</v>
      </c>
      <c r="L293" s="146"/>
      <c r="M293" s="146"/>
      <c r="N293" s="146"/>
      <c r="O293" s="57"/>
      <c r="P293" s="38"/>
      <c r="Q293" s="38"/>
      <c r="R293" s="38">
        <f t="shared" si="34"/>
        <v>1</v>
      </c>
      <c r="S293" s="38">
        <f t="shared" si="35"/>
        <v>1</v>
      </c>
      <c r="T293" s="338">
        <f t="shared" si="30"/>
        <v>2.9999999999999997E-5</v>
      </c>
      <c r="U293" s="348">
        <f t="shared" si="39"/>
        <v>2.9999999999999997E-5</v>
      </c>
      <c r="V293" s="138" t="s">
        <v>65</v>
      </c>
      <c r="W293" s="147"/>
      <c r="X293" s="147"/>
      <c r="Y293" s="146">
        <v>1</v>
      </c>
      <c r="Z293" s="142"/>
      <c r="AA293" s="142"/>
      <c r="AB293" s="341">
        <v>0.03</v>
      </c>
      <c r="AC293" s="147"/>
    </row>
    <row r="294" spans="1:29" s="150" customFormat="1" ht="12.75" customHeight="1">
      <c r="A294" s="142">
        <v>4</v>
      </c>
      <c r="B294" s="142"/>
      <c r="C294" s="340" t="s">
        <v>190</v>
      </c>
      <c r="D294" s="143" t="s">
        <v>23</v>
      </c>
      <c r="E294" s="145" t="s">
        <v>141</v>
      </c>
      <c r="F294" s="145" t="s">
        <v>193</v>
      </c>
      <c r="G294" s="145" t="s">
        <v>62</v>
      </c>
      <c r="H294" s="146"/>
      <c r="I294" s="146"/>
      <c r="J294" s="146">
        <v>2</v>
      </c>
      <c r="K294" s="57">
        <f>SUM(H294:J294)</f>
        <v>2</v>
      </c>
      <c r="L294" s="146"/>
      <c r="M294" s="146"/>
      <c r="N294" s="146"/>
      <c r="O294" s="57"/>
      <c r="P294" s="38"/>
      <c r="Q294" s="38"/>
      <c r="R294" s="38">
        <f t="shared" si="34"/>
        <v>2</v>
      </c>
      <c r="S294" s="38">
        <f t="shared" si="35"/>
        <v>2</v>
      </c>
      <c r="T294" s="339">
        <f t="shared" si="30"/>
        <v>5.9999999999999995E-5</v>
      </c>
      <c r="U294" s="347">
        <f t="shared" si="39"/>
        <v>5.9999999999999995E-5</v>
      </c>
      <c r="V294" s="138" t="s">
        <v>65</v>
      </c>
      <c r="W294" s="147"/>
      <c r="X294" s="147"/>
      <c r="Y294" s="146">
        <v>2</v>
      </c>
      <c r="Z294" s="142"/>
      <c r="AA294" s="142"/>
      <c r="AB294" s="341">
        <v>0.03</v>
      </c>
      <c r="AC294" s="147"/>
    </row>
    <row r="295" spans="1:29" s="150" customFormat="1" ht="12.75" customHeight="1">
      <c r="A295" s="142">
        <v>5</v>
      </c>
      <c r="B295" s="142"/>
      <c r="C295" s="340" t="s">
        <v>190</v>
      </c>
      <c r="D295" s="143" t="s">
        <v>23</v>
      </c>
      <c r="E295" s="145" t="s">
        <v>141</v>
      </c>
      <c r="F295" s="145" t="s">
        <v>194</v>
      </c>
      <c r="G295" s="145" t="s">
        <v>62</v>
      </c>
      <c r="H295" s="146"/>
      <c r="I295" s="146"/>
      <c r="J295" s="146">
        <v>1</v>
      </c>
      <c r="K295" s="57">
        <f>SUM(H295:J295)</f>
        <v>1</v>
      </c>
      <c r="L295" s="146"/>
      <c r="M295" s="146"/>
      <c r="N295" s="146"/>
      <c r="O295" s="57"/>
      <c r="P295" s="38"/>
      <c r="Q295" s="38"/>
      <c r="R295" s="38">
        <f t="shared" si="34"/>
        <v>1</v>
      </c>
      <c r="S295" s="38">
        <f t="shared" si="35"/>
        <v>1</v>
      </c>
      <c r="T295" s="338">
        <f t="shared" si="30"/>
        <v>2.9999999999999997E-5</v>
      </c>
      <c r="U295" s="348">
        <f t="shared" si="39"/>
        <v>2.9999999999999997E-5</v>
      </c>
      <c r="V295" s="138" t="s">
        <v>65</v>
      </c>
      <c r="W295" s="147"/>
      <c r="X295" s="147"/>
      <c r="Y295" s="146">
        <v>1</v>
      </c>
      <c r="Z295" s="142"/>
      <c r="AA295" s="142"/>
      <c r="AB295" s="341">
        <v>0.03</v>
      </c>
      <c r="AC295" s="147"/>
    </row>
    <row r="296" spans="1:29" s="150" customFormat="1" ht="12.75" customHeight="1">
      <c r="A296" s="142">
        <v>6</v>
      </c>
      <c r="B296" s="142"/>
      <c r="C296" s="340" t="s">
        <v>190</v>
      </c>
      <c r="D296" s="143" t="s">
        <v>23</v>
      </c>
      <c r="E296" s="145" t="s">
        <v>141</v>
      </c>
      <c r="F296" s="145" t="s">
        <v>195</v>
      </c>
      <c r="G296" s="145" t="s">
        <v>62</v>
      </c>
      <c r="H296" s="146"/>
      <c r="I296" s="146"/>
      <c r="J296" s="146">
        <v>2</v>
      </c>
      <c r="K296" s="57">
        <f t="shared" ref="K296" si="40">SUM(H296:J296)</f>
        <v>2</v>
      </c>
      <c r="L296" s="146"/>
      <c r="M296" s="146"/>
      <c r="N296" s="146"/>
      <c r="O296" s="57"/>
      <c r="P296" s="38"/>
      <c r="Q296" s="38"/>
      <c r="R296" s="38">
        <f t="shared" si="34"/>
        <v>2</v>
      </c>
      <c r="S296" s="38">
        <f t="shared" si="35"/>
        <v>2</v>
      </c>
      <c r="T296" s="339">
        <f t="shared" si="30"/>
        <v>5.9999999999999995E-5</v>
      </c>
      <c r="U296" s="347">
        <f t="shared" si="39"/>
        <v>5.9999999999999995E-5</v>
      </c>
      <c r="V296" s="138" t="s">
        <v>65</v>
      </c>
      <c r="W296" s="147"/>
      <c r="X296" s="147"/>
      <c r="Y296" s="146">
        <v>2</v>
      </c>
      <c r="Z296" s="142"/>
      <c r="AA296" s="142"/>
      <c r="AB296" s="341">
        <v>0.03</v>
      </c>
      <c r="AC296" s="147"/>
    </row>
    <row r="297" spans="1:29" s="150" customFormat="1" ht="12.75" customHeight="1">
      <c r="A297" s="142">
        <v>7</v>
      </c>
      <c r="B297" s="142"/>
      <c r="C297" s="340" t="s">
        <v>190</v>
      </c>
      <c r="D297" s="143" t="s">
        <v>23</v>
      </c>
      <c r="E297" s="145" t="s">
        <v>77</v>
      </c>
      <c r="F297" s="145" t="s">
        <v>77</v>
      </c>
      <c r="G297" s="145" t="s">
        <v>62</v>
      </c>
      <c r="H297" s="146"/>
      <c r="I297" s="146"/>
      <c r="J297" s="146">
        <v>14</v>
      </c>
      <c r="K297" s="57">
        <f>SUM(H297:J297)</f>
        <v>14</v>
      </c>
      <c r="L297" s="146"/>
      <c r="M297" s="146"/>
      <c r="N297" s="146"/>
      <c r="O297" s="57"/>
      <c r="P297" s="38"/>
      <c r="Q297" s="38"/>
      <c r="R297" s="38">
        <f t="shared" si="34"/>
        <v>14</v>
      </c>
      <c r="S297" s="38">
        <f t="shared" si="35"/>
        <v>14</v>
      </c>
      <c r="T297" s="339">
        <f t="shared" si="30"/>
        <v>4.1999999999999996E-4</v>
      </c>
      <c r="U297" s="347">
        <f t="shared" si="39"/>
        <v>4.1999999999999996E-4</v>
      </c>
      <c r="V297" s="138" t="s">
        <v>65</v>
      </c>
      <c r="W297" s="147"/>
      <c r="X297" s="147"/>
      <c r="Y297" s="146">
        <v>14</v>
      </c>
      <c r="Z297" s="142"/>
      <c r="AA297" s="142"/>
      <c r="AB297" s="341">
        <v>0.03</v>
      </c>
      <c r="AC297" s="147"/>
    </row>
    <row r="298" spans="1:29" s="160" customFormat="1" ht="12.75" customHeight="1">
      <c r="A298" s="151"/>
      <c r="B298" s="151"/>
      <c r="C298" s="152" t="s">
        <v>24</v>
      </c>
      <c r="D298" s="121" t="s">
        <v>23</v>
      </c>
      <c r="E298" s="153"/>
      <c r="F298" s="153"/>
      <c r="G298" s="153"/>
      <c r="H298" s="155"/>
      <c r="I298" s="155"/>
      <c r="J298" s="155">
        <f>SUM(J291:J297)</f>
        <v>23</v>
      </c>
      <c r="K298" s="58">
        <f t="shared" ref="K298:K306" si="41">SUM(H298:J298)</f>
        <v>23</v>
      </c>
      <c r="L298" s="155"/>
      <c r="M298" s="155"/>
      <c r="N298" s="155"/>
      <c r="O298" s="58"/>
      <c r="P298" s="46"/>
      <c r="Q298" s="46"/>
      <c r="R298" s="46">
        <f t="shared" si="34"/>
        <v>23</v>
      </c>
      <c r="S298" s="46">
        <f t="shared" si="35"/>
        <v>23</v>
      </c>
      <c r="T298" s="115">
        <f t="shared" si="30"/>
        <v>6.8999999999999997E-4</v>
      </c>
      <c r="U298" s="158">
        <f t="shared" si="39"/>
        <v>6.8999999999999997E-4</v>
      </c>
      <c r="V298" s="141" t="s">
        <v>65</v>
      </c>
      <c r="W298" s="156"/>
      <c r="X298" s="156"/>
      <c r="Y298" s="155">
        <f>SUM(Y291:Y297)</f>
        <v>23</v>
      </c>
      <c r="Z298" s="151"/>
      <c r="AA298" s="151"/>
      <c r="AB298" s="159">
        <v>0.03</v>
      </c>
      <c r="AC298" s="156"/>
    </row>
    <row r="299" spans="1:29" s="150" customFormat="1" ht="12.75" customHeight="1">
      <c r="A299" s="142">
        <v>1</v>
      </c>
      <c r="B299" s="142"/>
      <c r="C299" s="340" t="s">
        <v>196</v>
      </c>
      <c r="D299" s="143" t="s">
        <v>23</v>
      </c>
      <c r="E299" s="145" t="s">
        <v>141</v>
      </c>
      <c r="F299" s="145" t="s">
        <v>191</v>
      </c>
      <c r="G299" s="145" t="s">
        <v>62</v>
      </c>
      <c r="H299" s="146"/>
      <c r="I299" s="146"/>
      <c r="J299" s="146">
        <v>1</v>
      </c>
      <c r="K299" s="57">
        <f t="shared" si="41"/>
        <v>1</v>
      </c>
      <c r="L299" s="146"/>
      <c r="M299" s="146"/>
      <c r="N299" s="146"/>
      <c r="O299" s="57"/>
      <c r="P299" s="38"/>
      <c r="Q299" s="38"/>
      <c r="R299" s="38">
        <f t="shared" si="34"/>
        <v>1</v>
      </c>
      <c r="S299" s="38">
        <f t="shared" si="35"/>
        <v>1</v>
      </c>
      <c r="T299" s="338">
        <f t="shared" si="30"/>
        <v>8.9999999999999992E-5</v>
      </c>
      <c r="U299" s="348">
        <f t="shared" si="39"/>
        <v>8.9999999999999992E-5</v>
      </c>
      <c r="V299" s="138" t="s">
        <v>65</v>
      </c>
      <c r="W299" s="147"/>
      <c r="X299" s="147"/>
      <c r="Y299" s="146">
        <v>1</v>
      </c>
      <c r="Z299" s="142"/>
      <c r="AA299" s="142"/>
      <c r="AB299" s="341">
        <v>0.09</v>
      </c>
      <c r="AC299" s="147"/>
    </row>
    <row r="300" spans="1:29" s="150" customFormat="1" ht="12.75" customHeight="1">
      <c r="A300" s="142">
        <v>2</v>
      </c>
      <c r="B300" s="142"/>
      <c r="C300" s="340" t="s">
        <v>196</v>
      </c>
      <c r="D300" s="143" t="s">
        <v>23</v>
      </c>
      <c r="E300" s="145" t="s">
        <v>141</v>
      </c>
      <c r="F300" s="145" t="s">
        <v>192</v>
      </c>
      <c r="G300" s="145" t="s">
        <v>62</v>
      </c>
      <c r="H300" s="146"/>
      <c r="I300" s="146"/>
      <c r="J300" s="146">
        <v>2</v>
      </c>
      <c r="K300" s="57">
        <f t="shared" si="41"/>
        <v>2</v>
      </c>
      <c r="L300" s="146"/>
      <c r="M300" s="146"/>
      <c r="N300" s="146"/>
      <c r="O300" s="57"/>
      <c r="P300" s="38"/>
      <c r="Q300" s="38"/>
      <c r="R300" s="38">
        <f t="shared" si="34"/>
        <v>2</v>
      </c>
      <c r="S300" s="38">
        <f t="shared" si="35"/>
        <v>2</v>
      </c>
      <c r="T300" s="338">
        <f t="shared" si="30"/>
        <v>1.7999999999999998E-4</v>
      </c>
      <c r="U300" s="348">
        <f t="shared" si="39"/>
        <v>1.7999999999999998E-4</v>
      </c>
      <c r="V300" s="138" t="s">
        <v>65</v>
      </c>
      <c r="W300" s="147"/>
      <c r="X300" s="147"/>
      <c r="Y300" s="146">
        <v>2</v>
      </c>
      <c r="Z300" s="142"/>
      <c r="AA300" s="142"/>
      <c r="AB300" s="341">
        <v>0.09</v>
      </c>
      <c r="AC300" s="147"/>
    </row>
    <row r="301" spans="1:29" s="150" customFormat="1" ht="12.75" customHeight="1">
      <c r="A301" s="142">
        <v>3</v>
      </c>
      <c r="B301" s="142"/>
      <c r="C301" s="340" t="s">
        <v>196</v>
      </c>
      <c r="D301" s="143" t="s">
        <v>23</v>
      </c>
      <c r="E301" s="145" t="s">
        <v>141</v>
      </c>
      <c r="F301" s="145" t="s">
        <v>184</v>
      </c>
      <c r="G301" s="145" t="s">
        <v>62</v>
      </c>
      <c r="H301" s="146"/>
      <c r="I301" s="146"/>
      <c r="J301" s="146">
        <v>1</v>
      </c>
      <c r="K301" s="57">
        <f t="shared" si="41"/>
        <v>1</v>
      </c>
      <c r="L301" s="146"/>
      <c r="M301" s="146"/>
      <c r="N301" s="146"/>
      <c r="O301" s="57"/>
      <c r="P301" s="38"/>
      <c r="Q301" s="38"/>
      <c r="R301" s="38">
        <f t="shared" si="34"/>
        <v>1</v>
      </c>
      <c r="S301" s="38">
        <f t="shared" si="35"/>
        <v>1</v>
      </c>
      <c r="T301" s="338">
        <f t="shared" si="30"/>
        <v>8.9999999999999992E-5</v>
      </c>
      <c r="U301" s="348">
        <f t="shared" si="39"/>
        <v>8.9999999999999992E-5</v>
      </c>
      <c r="V301" s="138" t="s">
        <v>65</v>
      </c>
      <c r="W301" s="147"/>
      <c r="X301" s="147"/>
      <c r="Y301" s="146">
        <v>1</v>
      </c>
      <c r="Z301" s="142"/>
      <c r="AA301" s="142"/>
      <c r="AB301" s="341">
        <v>0.09</v>
      </c>
      <c r="AC301" s="147"/>
    </row>
    <row r="302" spans="1:29" s="150" customFormat="1" ht="12.75" customHeight="1">
      <c r="A302" s="142">
        <v>4</v>
      </c>
      <c r="B302" s="142"/>
      <c r="C302" s="340" t="s">
        <v>196</v>
      </c>
      <c r="D302" s="143" t="s">
        <v>23</v>
      </c>
      <c r="E302" s="145" t="s">
        <v>141</v>
      </c>
      <c r="F302" s="145" t="s">
        <v>193</v>
      </c>
      <c r="G302" s="145" t="s">
        <v>62</v>
      </c>
      <c r="H302" s="146"/>
      <c r="I302" s="146"/>
      <c r="J302" s="146">
        <v>2</v>
      </c>
      <c r="K302" s="57">
        <f t="shared" si="41"/>
        <v>2</v>
      </c>
      <c r="L302" s="146"/>
      <c r="M302" s="146"/>
      <c r="N302" s="146"/>
      <c r="O302" s="57"/>
      <c r="P302" s="38"/>
      <c r="Q302" s="38"/>
      <c r="R302" s="38">
        <f t="shared" si="34"/>
        <v>2</v>
      </c>
      <c r="S302" s="38">
        <f t="shared" si="35"/>
        <v>2</v>
      </c>
      <c r="T302" s="338">
        <f t="shared" si="30"/>
        <v>1.7999999999999998E-4</v>
      </c>
      <c r="U302" s="348">
        <f t="shared" si="39"/>
        <v>1.7999999999999998E-4</v>
      </c>
      <c r="V302" s="138" t="s">
        <v>65</v>
      </c>
      <c r="W302" s="147"/>
      <c r="X302" s="147"/>
      <c r="Y302" s="146">
        <v>2</v>
      </c>
      <c r="Z302" s="142"/>
      <c r="AA302" s="142"/>
      <c r="AB302" s="341">
        <v>0.09</v>
      </c>
      <c r="AC302" s="147"/>
    </row>
    <row r="303" spans="1:29" s="150" customFormat="1" ht="12.75" customHeight="1">
      <c r="A303" s="142">
        <v>5</v>
      </c>
      <c r="B303" s="142"/>
      <c r="C303" s="340" t="s">
        <v>196</v>
      </c>
      <c r="D303" s="143" t="s">
        <v>23</v>
      </c>
      <c r="E303" s="145" t="s">
        <v>141</v>
      </c>
      <c r="F303" s="145" t="s">
        <v>194</v>
      </c>
      <c r="G303" s="145" t="s">
        <v>62</v>
      </c>
      <c r="H303" s="146"/>
      <c r="I303" s="146"/>
      <c r="J303" s="146">
        <v>1</v>
      </c>
      <c r="K303" s="57">
        <f t="shared" si="41"/>
        <v>1</v>
      </c>
      <c r="L303" s="146"/>
      <c r="M303" s="146"/>
      <c r="N303" s="146"/>
      <c r="O303" s="57"/>
      <c r="P303" s="38"/>
      <c r="Q303" s="38"/>
      <c r="R303" s="38">
        <f t="shared" si="34"/>
        <v>1</v>
      </c>
      <c r="S303" s="38">
        <f t="shared" si="35"/>
        <v>1</v>
      </c>
      <c r="T303" s="338">
        <f t="shared" si="30"/>
        <v>8.9999999999999992E-5</v>
      </c>
      <c r="U303" s="348">
        <f t="shared" si="39"/>
        <v>8.9999999999999992E-5</v>
      </c>
      <c r="V303" s="138" t="s">
        <v>65</v>
      </c>
      <c r="W303" s="147"/>
      <c r="X303" s="147"/>
      <c r="Y303" s="146">
        <v>1</v>
      </c>
      <c r="Z303" s="142"/>
      <c r="AA303" s="142"/>
      <c r="AB303" s="341">
        <v>0.09</v>
      </c>
      <c r="AC303" s="147"/>
    </row>
    <row r="304" spans="1:29" s="150" customFormat="1" ht="12.75" customHeight="1">
      <c r="A304" s="142">
        <v>6</v>
      </c>
      <c r="B304" s="142"/>
      <c r="C304" s="340" t="s">
        <v>196</v>
      </c>
      <c r="D304" s="143" t="s">
        <v>23</v>
      </c>
      <c r="E304" s="145" t="s">
        <v>141</v>
      </c>
      <c r="F304" s="145" t="s">
        <v>195</v>
      </c>
      <c r="G304" s="145" t="s">
        <v>62</v>
      </c>
      <c r="H304" s="146"/>
      <c r="I304" s="146"/>
      <c r="J304" s="146">
        <v>2</v>
      </c>
      <c r="K304" s="57">
        <f t="shared" si="41"/>
        <v>2</v>
      </c>
      <c r="L304" s="146"/>
      <c r="M304" s="146"/>
      <c r="N304" s="146"/>
      <c r="O304" s="57"/>
      <c r="P304" s="38"/>
      <c r="Q304" s="38"/>
      <c r="R304" s="38">
        <f t="shared" si="34"/>
        <v>2</v>
      </c>
      <c r="S304" s="38">
        <f t="shared" si="35"/>
        <v>2</v>
      </c>
      <c r="T304" s="338">
        <f t="shared" si="30"/>
        <v>1.7999999999999998E-4</v>
      </c>
      <c r="U304" s="348">
        <f t="shared" si="39"/>
        <v>1.7999999999999998E-4</v>
      </c>
      <c r="V304" s="138" t="s">
        <v>65</v>
      </c>
      <c r="W304" s="147"/>
      <c r="X304" s="147"/>
      <c r="Y304" s="146">
        <v>2</v>
      </c>
      <c r="Z304" s="142"/>
      <c r="AA304" s="142"/>
      <c r="AB304" s="341">
        <v>0.09</v>
      </c>
      <c r="AC304" s="147"/>
    </row>
    <row r="305" spans="1:29" s="150" customFormat="1" ht="12.75" customHeight="1">
      <c r="A305" s="142">
        <v>7</v>
      </c>
      <c r="B305" s="142"/>
      <c r="C305" s="340" t="s">
        <v>196</v>
      </c>
      <c r="D305" s="143" t="s">
        <v>23</v>
      </c>
      <c r="E305" s="145" t="s">
        <v>77</v>
      </c>
      <c r="F305" s="145" t="s">
        <v>77</v>
      </c>
      <c r="G305" s="145" t="s">
        <v>62</v>
      </c>
      <c r="H305" s="146"/>
      <c r="I305" s="146"/>
      <c r="J305" s="146">
        <v>14</v>
      </c>
      <c r="K305" s="57">
        <f t="shared" si="41"/>
        <v>14</v>
      </c>
      <c r="L305" s="146"/>
      <c r="M305" s="146"/>
      <c r="N305" s="146"/>
      <c r="O305" s="57"/>
      <c r="P305" s="38"/>
      <c r="Q305" s="38"/>
      <c r="R305" s="38">
        <f t="shared" si="34"/>
        <v>14</v>
      </c>
      <c r="S305" s="38">
        <f t="shared" si="35"/>
        <v>14</v>
      </c>
      <c r="T305" s="338">
        <f t="shared" si="30"/>
        <v>1.2600000000000001E-3</v>
      </c>
      <c r="U305" s="348">
        <f t="shared" si="39"/>
        <v>1.2600000000000001E-3</v>
      </c>
      <c r="V305" s="138" t="s">
        <v>65</v>
      </c>
      <c r="W305" s="147"/>
      <c r="X305" s="147"/>
      <c r="Y305" s="146">
        <v>14</v>
      </c>
      <c r="Z305" s="142"/>
      <c r="AA305" s="142"/>
      <c r="AB305" s="341">
        <v>0.09</v>
      </c>
      <c r="AC305" s="147"/>
    </row>
    <row r="306" spans="1:29" s="160" customFormat="1" ht="12.75" customHeight="1">
      <c r="A306" s="151"/>
      <c r="B306" s="151"/>
      <c r="C306" s="152" t="s">
        <v>24</v>
      </c>
      <c r="D306" s="121" t="s">
        <v>23</v>
      </c>
      <c r="E306" s="153"/>
      <c r="F306" s="153"/>
      <c r="G306" s="153"/>
      <c r="H306" s="155"/>
      <c r="I306" s="155"/>
      <c r="J306" s="155">
        <f>SUM(J299:J305)</f>
        <v>23</v>
      </c>
      <c r="K306" s="58">
        <f t="shared" si="41"/>
        <v>23</v>
      </c>
      <c r="L306" s="155"/>
      <c r="M306" s="155"/>
      <c r="N306" s="155"/>
      <c r="O306" s="58"/>
      <c r="P306" s="46"/>
      <c r="Q306" s="46"/>
      <c r="R306" s="46">
        <f t="shared" si="34"/>
        <v>23</v>
      </c>
      <c r="S306" s="46">
        <f t="shared" si="35"/>
        <v>23</v>
      </c>
      <c r="T306" s="115">
        <f t="shared" si="30"/>
        <v>2.0699999999999998E-3</v>
      </c>
      <c r="U306" s="158">
        <f t="shared" si="39"/>
        <v>2.0699999999999998E-3</v>
      </c>
      <c r="V306" s="141" t="s">
        <v>65</v>
      </c>
      <c r="W306" s="156"/>
      <c r="X306" s="156"/>
      <c r="Y306" s="155">
        <f>SUM(Y299:Y305)</f>
        <v>23</v>
      </c>
      <c r="Z306" s="151"/>
      <c r="AA306" s="151"/>
      <c r="AB306" s="159">
        <v>0.09</v>
      </c>
      <c r="AC306" s="156"/>
    </row>
    <row r="307" spans="1:29" s="150" customFormat="1" ht="12.75" customHeight="1">
      <c r="A307" s="142">
        <v>1</v>
      </c>
      <c r="B307" s="142"/>
      <c r="C307" s="349" t="s">
        <v>197</v>
      </c>
      <c r="D307" s="143" t="s">
        <v>23</v>
      </c>
      <c r="E307" s="144">
        <v>0</v>
      </c>
      <c r="F307" s="145" t="s">
        <v>141</v>
      </c>
      <c r="G307" s="145" t="s">
        <v>62</v>
      </c>
      <c r="H307" s="146"/>
      <c r="I307" s="146"/>
      <c r="J307" s="146">
        <v>6</v>
      </c>
      <c r="K307" s="57">
        <f>SUM(H307:J307)</f>
        <v>6</v>
      </c>
      <c r="L307" s="146"/>
      <c r="M307" s="146"/>
      <c r="N307" s="146"/>
      <c r="O307" s="57"/>
      <c r="P307" s="38"/>
      <c r="Q307" s="38"/>
      <c r="R307" s="38">
        <f t="shared" si="34"/>
        <v>6</v>
      </c>
      <c r="S307" s="38">
        <f t="shared" si="35"/>
        <v>6</v>
      </c>
      <c r="T307" s="339">
        <f t="shared" si="30"/>
        <v>2.7E-4</v>
      </c>
      <c r="U307" s="347">
        <f t="shared" si="39"/>
        <v>2.7E-4</v>
      </c>
      <c r="V307" s="138" t="s">
        <v>65</v>
      </c>
      <c r="W307" s="147"/>
      <c r="X307" s="147"/>
      <c r="Y307" s="146">
        <v>1</v>
      </c>
      <c r="Z307" s="142"/>
      <c r="AA307" s="142"/>
      <c r="AB307" s="142">
        <v>4.4999999999999998E-2</v>
      </c>
      <c r="AC307" s="147"/>
    </row>
    <row r="308" spans="1:29" s="160" customFormat="1" ht="12.75" customHeight="1">
      <c r="A308" s="151"/>
      <c r="B308" s="151"/>
      <c r="C308" s="152" t="s">
        <v>24</v>
      </c>
      <c r="D308" s="121" t="s">
        <v>23</v>
      </c>
      <c r="E308" s="154"/>
      <c r="F308" s="153"/>
      <c r="G308" s="153"/>
      <c r="H308" s="155"/>
      <c r="I308" s="155"/>
      <c r="J308" s="155">
        <f>SUM(J307:J307)</f>
        <v>6</v>
      </c>
      <c r="K308" s="58">
        <f>SUM(K307:K307)</f>
        <v>6</v>
      </c>
      <c r="L308" s="155"/>
      <c r="M308" s="155"/>
      <c r="N308" s="155"/>
      <c r="O308" s="58"/>
      <c r="P308" s="46"/>
      <c r="Q308" s="46"/>
      <c r="R308" s="46">
        <f t="shared" si="34"/>
        <v>6</v>
      </c>
      <c r="S308" s="46">
        <f t="shared" si="35"/>
        <v>6</v>
      </c>
      <c r="T308" s="350">
        <f t="shared" ref="T308:T314" si="42">(AB308*K308)/1000</f>
        <v>2.7E-4</v>
      </c>
      <c r="U308" s="351">
        <f t="shared" si="39"/>
        <v>2.7E-4</v>
      </c>
      <c r="V308" s="141" t="s">
        <v>65</v>
      </c>
      <c r="W308" s="156"/>
      <c r="X308" s="156"/>
      <c r="Y308" s="155">
        <f>SUM(Y307:Y307)</f>
        <v>1</v>
      </c>
      <c r="Z308" s="151"/>
      <c r="AA308" s="151"/>
      <c r="AB308" s="151">
        <v>4.4999999999999998E-2</v>
      </c>
      <c r="AC308" s="156"/>
    </row>
    <row r="309" spans="1:29" s="150" customFormat="1" ht="12.75" customHeight="1">
      <c r="A309" s="142">
        <v>1</v>
      </c>
      <c r="B309" s="142"/>
      <c r="C309" s="349" t="s">
        <v>198</v>
      </c>
      <c r="D309" s="143" t="s">
        <v>23</v>
      </c>
      <c r="E309" s="144">
        <v>0</v>
      </c>
      <c r="F309" s="145" t="s">
        <v>141</v>
      </c>
      <c r="G309" s="145" t="s">
        <v>62</v>
      </c>
      <c r="H309" s="146"/>
      <c r="I309" s="146"/>
      <c r="J309" s="146">
        <v>6</v>
      </c>
      <c r="K309" s="57">
        <f>SUM(H309:J309)</f>
        <v>6</v>
      </c>
      <c r="L309" s="146"/>
      <c r="M309" s="146"/>
      <c r="N309" s="146"/>
      <c r="O309" s="57"/>
      <c r="P309" s="38"/>
      <c r="Q309" s="38"/>
      <c r="R309" s="38">
        <f t="shared" si="34"/>
        <v>6</v>
      </c>
      <c r="S309" s="38">
        <f t="shared" si="35"/>
        <v>6</v>
      </c>
      <c r="T309" s="339">
        <f t="shared" si="42"/>
        <v>2.7E-4</v>
      </c>
      <c r="U309" s="347">
        <f t="shared" si="39"/>
        <v>2.7E-4</v>
      </c>
      <c r="V309" s="138" t="s">
        <v>65</v>
      </c>
      <c r="W309" s="147"/>
      <c r="X309" s="147"/>
      <c r="Y309" s="146">
        <v>1</v>
      </c>
      <c r="Z309" s="142"/>
      <c r="AA309" s="142"/>
      <c r="AB309" s="142">
        <v>4.4999999999999998E-2</v>
      </c>
      <c r="AC309" s="147"/>
    </row>
    <row r="310" spans="1:29" s="160" customFormat="1" ht="12.75" customHeight="1">
      <c r="A310" s="151"/>
      <c r="B310" s="151"/>
      <c r="C310" s="152" t="s">
        <v>24</v>
      </c>
      <c r="D310" s="121" t="s">
        <v>23</v>
      </c>
      <c r="E310" s="154"/>
      <c r="F310" s="153"/>
      <c r="G310" s="153"/>
      <c r="H310" s="155"/>
      <c r="I310" s="155"/>
      <c r="J310" s="155">
        <f>SUM(J309:J309)</f>
        <v>6</v>
      </c>
      <c r="K310" s="58">
        <f>SUM(K309:K309)</f>
        <v>6</v>
      </c>
      <c r="L310" s="155"/>
      <c r="M310" s="155"/>
      <c r="N310" s="155"/>
      <c r="O310" s="58"/>
      <c r="P310" s="46"/>
      <c r="Q310" s="46"/>
      <c r="R310" s="46">
        <f t="shared" si="34"/>
        <v>6</v>
      </c>
      <c r="S310" s="46">
        <f t="shared" si="35"/>
        <v>6</v>
      </c>
      <c r="T310" s="350">
        <f t="shared" si="42"/>
        <v>2.7E-4</v>
      </c>
      <c r="U310" s="351">
        <f t="shared" si="39"/>
        <v>2.7E-4</v>
      </c>
      <c r="V310" s="141" t="s">
        <v>65</v>
      </c>
      <c r="W310" s="156"/>
      <c r="X310" s="156"/>
      <c r="Y310" s="155">
        <f>SUM(Y309:Y309)</f>
        <v>1</v>
      </c>
      <c r="Z310" s="151"/>
      <c r="AA310" s="151"/>
      <c r="AB310" s="151">
        <v>4.4999999999999998E-2</v>
      </c>
      <c r="AC310" s="156"/>
    </row>
    <row r="311" spans="1:29" s="150" customFormat="1" ht="25.5" customHeight="1">
      <c r="A311" s="142">
        <v>1</v>
      </c>
      <c r="B311" s="142"/>
      <c r="C311" s="349" t="s">
        <v>199</v>
      </c>
      <c r="D311" s="143" t="s">
        <v>23</v>
      </c>
      <c r="E311" s="144">
        <v>0</v>
      </c>
      <c r="F311" s="145" t="s">
        <v>141</v>
      </c>
      <c r="G311" s="145" t="s">
        <v>62</v>
      </c>
      <c r="H311" s="146"/>
      <c r="I311" s="146"/>
      <c r="J311" s="146">
        <v>6</v>
      </c>
      <c r="K311" s="57">
        <f t="shared" ref="K311:K320" si="43">SUM(H311:J311)</f>
        <v>6</v>
      </c>
      <c r="L311" s="146"/>
      <c r="M311" s="146"/>
      <c r="N311" s="146"/>
      <c r="O311" s="57"/>
      <c r="P311" s="38"/>
      <c r="Q311" s="38"/>
      <c r="R311" s="38">
        <f t="shared" si="34"/>
        <v>6</v>
      </c>
      <c r="S311" s="38">
        <f t="shared" si="35"/>
        <v>6</v>
      </c>
      <c r="T311" s="116">
        <f t="shared" si="42"/>
        <v>1.3800000000000002E-3</v>
      </c>
      <c r="U311" s="149">
        <f t="shared" si="39"/>
        <v>1.3800000000000002E-3</v>
      </c>
      <c r="V311" s="138" t="s">
        <v>65</v>
      </c>
      <c r="W311" s="147"/>
      <c r="X311" s="147"/>
      <c r="Y311" s="146">
        <v>6</v>
      </c>
      <c r="Z311" s="142"/>
      <c r="AA311" s="142"/>
      <c r="AB311" s="142">
        <v>0.23</v>
      </c>
      <c r="AC311" s="147"/>
    </row>
    <row r="312" spans="1:29" s="160" customFormat="1" ht="12.75" customHeight="1">
      <c r="A312" s="151"/>
      <c r="B312" s="151"/>
      <c r="C312" s="152" t="s">
        <v>24</v>
      </c>
      <c r="D312" s="121" t="s">
        <v>23</v>
      </c>
      <c r="E312" s="153"/>
      <c r="F312" s="153"/>
      <c r="G312" s="153"/>
      <c r="H312" s="155"/>
      <c r="I312" s="155"/>
      <c r="J312" s="155">
        <f>SUM(J311)</f>
        <v>6</v>
      </c>
      <c r="K312" s="58">
        <f t="shared" si="43"/>
        <v>6</v>
      </c>
      <c r="L312" s="155"/>
      <c r="M312" s="155"/>
      <c r="N312" s="155"/>
      <c r="O312" s="58"/>
      <c r="P312" s="46"/>
      <c r="Q312" s="46"/>
      <c r="R312" s="46">
        <f t="shared" si="34"/>
        <v>6</v>
      </c>
      <c r="S312" s="46">
        <f t="shared" si="35"/>
        <v>6</v>
      </c>
      <c r="T312" s="115">
        <f t="shared" si="42"/>
        <v>1.3800000000000002E-3</v>
      </c>
      <c r="U312" s="158">
        <f t="shared" si="39"/>
        <v>1.3800000000000002E-3</v>
      </c>
      <c r="V312" s="141" t="s">
        <v>65</v>
      </c>
      <c r="W312" s="156"/>
      <c r="X312" s="156"/>
      <c r="Y312" s="155">
        <v>6</v>
      </c>
      <c r="Z312" s="151"/>
      <c r="AA312" s="151"/>
      <c r="AB312" s="151">
        <v>0.23</v>
      </c>
      <c r="AC312" s="156"/>
    </row>
    <row r="313" spans="1:29" s="150" customFormat="1" ht="12.75" customHeight="1">
      <c r="A313" s="142">
        <v>1</v>
      </c>
      <c r="B313" s="142" t="s">
        <v>200</v>
      </c>
      <c r="C313" s="349" t="s">
        <v>201</v>
      </c>
      <c r="D313" s="143" t="s">
        <v>23</v>
      </c>
      <c r="E313" s="144">
        <v>1</v>
      </c>
      <c r="F313" s="145" t="s">
        <v>77</v>
      </c>
      <c r="G313" s="145" t="s">
        <v>62</v>
      </c>
      <c r="H313" s="146"/>
      <c r="I313" s="146"/>
      <c r="J313" s="146">
        <v>8</v>
      </c>
      <c r="K313" s="57">
        <f t="shared" si="43"/>
        <v>8</v>
      </c>
      <c r="L313" s="146"/>
      <c r="M313" s="146"/>
      <c r="N313" s="146"/>
      <c r="O313" s="57"/>
      <c r="P313" s="38"/>
      <c r="Q313" s="38"/>
      <c r="R313" s="38">
        <f t="shared" si="34"/>
        <v>8</v>
      </c>
      <c r="S313" s="38">
        <f t="shared" si="35"/>
        <v>8</v>
      </c>
      <c r="T313" s="116">
        <f t="shared" si="42"/>
        <v>1.4399999999999999E-3</v>
      </c>
      <c r="U313" s="149">
        <f t="shared" si="39"/>
        <v>1.4399999999999999E-3</v>
      </c>
      <c r="V313" s="138" t="s">
        <v>65</v>
      </c>
      <c r="W313" s="147"/>
      <c r="X313" s="147"/>
      <c r="Y313" s="146">
        <v>8</v>
      </c>
      <c r="Z313" s="142"/>
      <c r="AA313" s="142"/>
      <c r="AB313" s="142">
        <v>0.18</v>
      </c>
      <c r="AC313" s="147"/>
    </row>
    <row r="314" spans="1:29" s="160" customFormat="1" ht="12.75" customHeight="1">
      <c r="A314" s="151"/>
      <c r="B314" s="151"/>
      <c r="C314" s="152" t="s">
        <v>24</v>
      </c>
      <c r="D314" s="121" t="s">
        <v>23</v>
      </c>
      <c r="E314" s="153"/>
      <c r="F314" s="153"/>
      <c r="G314" s="153"/>
      <c r="H314" s="155"/>
      <c r="I314" s="155"/>
      <c r="J314" s="155">
        <f>SUM(J313)</f>
        <v>8</v>
      </c>
      <c r="K314" s="58">
        <f t="shared" si="43"/>
        <v>8</v>
      </c>
      <c r="L314" s="155"/>
      <c r="M314" s="155"/>
      <c r="N314" s="155"/>
      <c r="O314" s="58"/>
      <c r="P314" s="46"/>
      <c r="Q314" s="46"/>
      <c r="R314" s="46">
        <f t="shared" si="34"/>
        <v>8</v>
      </c>
      <c r="S314" s="46">
        <f t="shared" si="35"/>
        <v>8</v>
      </c>
      <c r="T314" s="115">
        <f t="shared" si="42"/>
        <v>1.4399999999999999E-3</v>
      </c>
      <c r="U314" s="158">
        <f t="shared" si="39"/>
        <v>1.4399999999999999E-3</v>
      </c>
      <c r="V314" s="141" t="s">
        <v>65</v>
      </c>
      <c r="W314" s="156"/>
      <c r="X314" s="156"/>
      <c r="Y314" s="155">
        <v>8</v>
      </c>
      <c r="Z314" s="151"/>
      <c r="AA314" s="151"/>
      <c r="AB314" s="151">
        <v>0.18</v>
      </c>
      <c r="AC314" s="156"/>
    </row>
    <row r="315" spans="1:29" s="150" customFormat="1" ht="12.75" customHeight="1">
      <c r="A315" s="142">
        <v>1</v>
      </c>
      <c r="B315" s="142" t="s">
        <v>202</v>
      </c>
      <c r="C315" s="349" t="s">
        <v>203</v>
      </c>
      <c r="D315" s="143" t="s">
        <v>23</v>
      </c>
      <c r="E315" s="145" t="s">
        <v>77</v>
      </c>
      <c r="F315" s="145" t="s">
        <v>77</v>
      </c>
      <c r="G315" s="145" t="s">
        <v>62</v>
      </c>
      <c r="H315" s="146"/>
      <c r="I315" s="146"/>
      <c r="J315" s="146">
        <v>88</v>
      </c>
      <c r="K315" s="57">
        <f t="shared" si="43"/>
        <v>88</v>
      </c>
      <c r="L315" s="146"/>
      <c r="M315" s="146"/>
      <c r="N315" s="146"/>
      <c r="O315" s="57"/>
      <c r="P315" s="38"/>
      <c r="Q315" s="38"/>
      <c r="R315" s="38">
        <f t="shared" si="34"/>
        <v>88</v>
      </c>
      <c r="S315" s="38">
        <f t="shared" si="35"/>
        <v>88</v>
      </c>
      <c r="T315" s="116">
        <f t="shared" ref="T315:T320" si="44">(J315*Z315/1000)/AA315</f>
        <v>0.17599999999999999</v>
      </c>
      <c r="U315" s="149">
        <f t="shared" si="39"/>
        <v>0.17599999999999999</v>
      </c>
      <c r="V315" s="138" t="s">
        <v>65</v>
      </c>
      <c r="W315" s="147"/>
      <c r="X315" s="147"/>
      <c r="Y315" s="146">
        <v>8</v>
      </c>
      <c r="Z315" s="142">
        <v>2</v>
      </c>
      <c r="AA315" s="142">
        <v>1</v>
      </c>
      <c r="AB315" s="142">
        <v>2</v>
      </c>
      <c r="AC315" s="147"/>
    </row>
    <row r="316" spans="1:29" s="160" customFormat="1" ht="12.75" customHeight="1">
      <c r="A316" s="151"/>
      <c r="B316" s="151"/>
      <c r="C316" s="152" t="s">
        <v>24</v>
      </c>
      <c r="D316" s="121" t="s">
        <v>23</v>
      </c>
      <c r="E316" s="153"/>
      <c r="F316" s="153"/>
      <c r="G316" s="153"/>
      <c r="H316" s="155"/>
      <c r="I316" s="155"/>
      <c r="J316" s="155">
        <f>SUM(J315)</f>
        <v>88</v>
      </c>
      <c r="K316" s="58">
        <f t="shared" si="43"/>
        <v>88</v>
      </c>
      <c r="L316" s="155"/>
      <c r="M316" s="155"/>
      <c r="N316" s="155"/>
      <c r="O316" s="58"/>
      <c r="P316" s="46"/>
      <c r="Q316" s="46"/>
      <c r="R316" s="46">
        <f t="shared" si="34"/>
        <v>88</v>
      </c>
      <c r="S316" s="46">
        <f t="shared" si="35"/>
        <v>88</v>
      </c>
      <c r="T316" s="115">
        <f t="shared" si="44"/>
        <v>0.17599999999999999</v>
      </c>
      <c r="U316" s="158">
        <f t="shared" si="39"/>
        <v>0.17599999999999999</v>
      </c>
      <c r="V316" s="141" t="s">
        <v>65</v>
      </c>
      <c r="W316" s="156"/>
      <c r="X316" s="156"/>
      <c r="Y316" s="155">
        <v>8</v>
      </c>
      <c r="Z316" s="151">
        <v>2</v>
      </c>
      <c r="AA316" s="151">
        <v>1</v>
      </c>
      <c r="AB316" s="151">
        <v>2</v>
      </c>
      <c r="AC316" s="156"/>
    </row>
    <row r="317" spans="1:29" s="150" customFormat="1" ht="12.75" customHeight="1">
      <c r="A317" s="142">
        <v>1</v>
      </c>
      <c r="B317" s="142" t="s">
        <v>204</v>
      </c>
      <c r="C317" s="340" t="s">
        <v>205</v>
      </c>
      <c r="D317" s="143" t="s">
        <v>23</v>
      </c>
      <c r="E317" s="145" t="s">
        <v>141</v>
      </c>
      <c r="F317" s="145" t="s">
        <v>80</v>
      </c>
      <c r="G317" s="145" t="s">
        <v>62</v>
      </c>
      <c r="H317" s="146"/>
      <c r="I317" s="146"/>
      <c r="J317" s="146">
        <v>6</v>
      </c>
      <c r="K317" s="57">
        <f t="shared" si="43"/>
        <v>6</v>
      </c>
      <c r="L317" s="146"/>
      <c r="M317" s="146"/>
      <c r="N317" s="146"/>
      <c r="O317" s="57"/>
      <c r="P317" s="38"/>
      <c r="Q317" s="38"/>
      <c r="R317" s="38">
        <f t="shared" si="34"/>
        <v>6</v>
      </c>
      <c r="S317" s="38">
        <f t="shared" si="35"/>
        <v>6</v>
      </c>
      <c r="T317" s="116">
        <f t="shared" si="44"/>
        <v>1.7999999999999999E-2</v>
      </c>
      <c r="U317" s="149">
        <f>AB317*K317/1000</f>
        <v>1.7999999999999999E-2</v>
      </c>
      <c r="V317" s="138" t="s">
        <v>65</v>
      </c>
      <c r="W317" s="147"/>
      <c r="X317" s="147"/>
      <c r="Y317" s="146">
        <v>1</v>
      </c>
      <c r="Z317" s="142">
        <v>3</v>
      </c>
      <c r="AA317" s="142">
        <v>1</v>
      </c>
      <c r="AB317" s="341">
        <v>3</v>
      </c>
      <c r="AC317" s="147"/>
    </row>
    <row r="318" spans="1:29" s="150" customFormat="1" ht="12.75" customHeight="1">
      <c r="A318" s="142">
        <v>2</v>
      </c>
      <c r="B318" s="142" t="s">
        <v>204</v>
      </c>
      <c r="C318" s="340" t="s">
        <v>205</v>
      </c>
      <c r="D318" s="143" t="s">
        <v>23</v>
      </c>
      <c r="E318" s="145" t="s">
        <v>43</v>
      </c>
      <c r="F318" s="145" t="s">
        <v>82</v>
      </c>
      <c r="G318" s="145" t="s">
        <v>62</v>
      </c>
      <c r="H318" s="146"/>
      <c r="I318" s="146"/>
      <c r="J318" s="146">
        <v>6</v>
      </c>
      <c r="K318" s="57">
        <f t="shared" si="43"/>
        <v>6</v>
      </c>
      <c r="L318" s="146"/>
      <c r="M318" s="146"/>
      <c r="N318" s="146"/>
      <c r="O318" s="57"/>
      <c r="P318" s="38"/>
      <c r="Q318" s="38"/>
      <c r="R318" s="38">
        <f t="shared" si="34"/>
        <v>6</v>
      </c>
      <c r="S318" s="38">
        <f t="shared" si="35"/>
        <v>6</v>
      </c>
      <c r="T318" s="116">
        <f t="shared" si="44"/>
        <v>1.7999999999999999E-2</v>
      </c>
      <c r="U318" s="149">
        <f t="shared" ref="U318:U320" si="45">AB318*K318/1000</f>
        <v>1.7999999999999999E-2</v>
      </c>
      <c r="V318" s="138" t="s">
        <v>65</v>
      </c>
      <c r="W318" s="147"/>
      <c r="X318" s="147"/>
      <c r="Y318" s="146">
        <v>2</v>
      </c>
      <c r="Z318" s="142">
        <v>3</v>
      </c>
      <c r="AA318" s="142">
        <v>1</v>
      </c>
      <c r="AB318" s="341">
        <v>3</v>
      </c>
      <c r="AC318" s="147"/>
    </row>
    <row r="319" spans="1:29" s="150" customFormat="1" ht="12.75" customHeight="1">
      <c r="A319" s="142">
        <v>3</v>
      </c>
      <c r="B319" s="142" t="s">
        <v>204</v>
      </c>
      <c r="C319" s="340" t="s">
        <v>205</v>
      </c>
      <c r="D319" s="143" t="s">
        <v>23</v>
      </c>
      <c r="E319" s="145" t="s">
        <v>43</v>
      </c>
      <c r="F319" s="145" t="s">
        <v>83</v>
      </c>
      <c r="G319" s="145" t="s">
        <v>62</v>
      </c>
      <c r="H319" s="146"/>
      <c r="I319" s="146"/>
      <c r="J319" s="146">
        <v>6</v>
      </c>
      <c r="K319" s="57">
        <f t="shared" si="43"/>
        <v>6</v>
      </c>
      <c r="L319" s="146"/>
      <c r="M319" s="146"/>
      <c r="N319" s="146"/>
      <c r="O319" s="57"/>
      <c r="P319" s="38"/>
      <c r="Q319" s="38"/>
      <c r="R319" s="38">
        <f t="shared" si="34"/>
        <v>6</v>
      </c>
      <c r="S319" s="38">
        <f t="shared" si="35"/>
        <v>6</v>
      </c>
      <c r="T319" s="116">
        <f t="shared" si="44"/>
        <v>1.7999999999999999E-2</v>
      </c>
      <c r="U319" s="149">
        <f t="shared" si="45"/>
        <v>1.7999999999999999E-2</v>
      </c>
      <c r="V319" s="138" t="s">
        <v>65</v>
      </c>
      <c r="W319" s="147"/>
      <c r="X319" s="147"/>
      <c r="Y319" s="146">
        <v>1</v>
      </c>
      <c r="Z319" s="142">
        <v>3</v>
      </c>
      <c r="AA319" s="142">
        <v>1</v>
      </c>
      <c r="AB319" s="341">
        <v>3</v>
      </c>
      <c r="AC319" s="147"/>
    </row>
    <row r="320" spans="1:29" s="160" customFormat="1" ht="12.75" customHeight="1">
      <c r="A320" s="151"/>
      <c r="B320" s="151"/>
      <c r="C320" s="152" t="s">
        <v>24</v>
      </c>
      <c r="D320" s="121" t="s">
        <v>23</v>
      </c>
      <c r="E320" s="153"/>
      <c r="F320" s="153"/>
      <c r="G320" s="153"/>
      <c r="H320" s="155"/>
      <c r="I320" s="155"/>
      <c r="J320" s="155">
        <f>SUM(J317:J319)</f>
        <v>18</v>
      </c>
      <c r="K320" s="58">
        <f t="shared" si="43"/>
        <v>18</v>
      </c>
      <c r="L320" s="155"/>
      <c r="M320" s="155"/>
      <c r="N320" s="155"/>
      <c r="O320" s="58"/>
      <c r="P320" s="46"/>
      <c r="Q320" s="46"/>
      <c r="R320" s="46">
        <f t="shared" si="34"/>
        <v>18</v>
      </c>
      <c r="S320" s="46">
        <f t="shared" si="35"/>
        <v>18</v>
      </c>
      <c r="T320" s="115">
        <f t="shared" si="44"/>
        <v>5.3999999999999999E-2</v>
      </c>
      <c r="U320" s="158">
        <f t="shared" si="45"/>
        <v>5.3999999999999999E-2</v>
      </c>
      <c r="V320" s="141" t="s">
        <v>65</v>
      </c>
      <c r="W320" s="156"/>
      <c r="X320" s="156"/>
      <c r="Y320" s="155">
        <v>8</v>
      </c>
      <c r="Z320" s="151">
        <v>3</v>
      </c>
      <c r="AA320" s="151">
        <v>1</v>
      </c>
      <c r="AB320" s="159">
        <v>3</v>
      </c>
      <c r="AC320" s="156"/>
    </row>
    <row r="321" spans="1:29" ht="15" customHeight="1">
      <c r="A321" s="55"/>
      <c r="B321" s="64"/>
      <c r="C321" s="56" t="s">
        <v>206</v>
      </c>
      <c r="D321" s="93"/>
      <c r="E321" s="66"/>
      <c r="F321" s="66"/>
      <c r="G321" s="66"/>
      <c r="H321" s="148"/>
      <c r="I321" s="148"/>
      <c r="J321" s="148"/>
      <c r="K321" s="57"/>
      <c r="L321" s="148"/>
      <c r="M321" s="148"/>
      <c r="N321" s="148"/>
      <c r="O321" s="57"/>
      <c r="P321" s="38"/>
      <c r="Q321" s="38"/>
      <c r="R321" s="38">
        <f t="shared" si="34"/>
        <v>0</v>
      </c>
      <c r="S321" s="38">
        <f t="shared" si="35"/>
        <v>0</v>
      </c>
      <c r="T321" s="116"/>
      <c r="U321" s="116"/>
      <c r="V321" s="71"/>
      <c r="W321" s="71"/>
      <c r="X321" s="57"/>
      <c r="Y321" s="57"/>
      <c r="Z321" s="71"/>
      <c r="AA321" s="71"/>
      <c r="AB321" s="73"/>
      <c r="AC321" s="72"/>
    </row>
    <row r="322" spans="1:29" ht="15" customHeight="1">
      <c r="A322" s="42">
        <v>1</v>
      </c>
      <c r="B322" s="178" t="s">
        <v>207</v>
      </c>
      <c r="C322" s="134" t="s">
        <v>208</v>
      </c>
      <c r="D322" s="43" t="s">
        <v>23</v>
      </c>
      <c r="E322" s="43">
        <v>3</v>
      </c>
      <c r="F322" s="43">
        <v>81</v>
      </c>
      <c r="G322" s="51"/>
      <c r="H322" s="91"/>
      <c r="I322" s="91"/>
      <c r="J322" s="38"/>
      <c r="K322" s="38"/>
      <c r="L322" s="91"/>
      <c r="M322" s="91"/>
      <c r="N322" s="38">
        <v>2</v>
      </c>
      <c r="O322" s="38">
        <f>SUM(N322,,)</f>
        <v>2</v>
      </c>
      <c r="P322" s="38"/>
      <c r="Q322" s="38"/>
      <c r="R322" s="38">
        <f t="shared" si="34"/>
        <v>2</v>
      </c>
      <c r="S322" s="38">
        <f t="shared" si="35"/>
        <v>2</v>
      </c>
      <c r="T322" s="116">
        <f>Z322/AA322*S322/1000</f>
        <v>1.15E-2</v>
      </c>
      <c r="U322" s="116">
        <f>AB322*S322/1000</f>
        <v>7.6E-3</v>
      </c>
      <c r="V322" s="45"/>
      <c r="W322" s="88"/>
      <c r="X322" s="88"/>
      <c r="Y322" s="88"/>
      <c r="Z322" s="128">
        <v>46</v>
      </c>
      <c r="AA322" s="43">
        <v>8</v>
      </c>
      <c r="AB322" s="48">
        <v>3.8</v>
      </c>
      <c r="AC322" s="88"/>
    </row>
    <row r="323" spans="1:29" ht="15" customHeight="1">
      <c r="A323" s="42">
        <v>2</v>
      </c>
      <c r="B323" s="178" t="s">
        <v>207</v>
      </c>
      <c r="C323" s="134" t="s">
        <v>208</v>
      </c>
      <c r="D323" s="43" t="s">
        <v>23</v>
      </c>
      <c r="E323" s="43">
        <v>5</v>
      </c>
      <c r="F323" s="43">
        <v>91</v>
      </c>
      <c r="G323" s="51"/>
      <c r="H323" s="91"/>
      <c r="I323" s="91"/>
      <c r="J323" s="38"/>
      <c r="K323" s="38"/>
      <c r="L323" s="91"/>
      <c r="M323" s="91"/>
      <c r="N323" s="38">
        <v>30</v>
      </c>
      <c r="O323" s="38">
        <f>SUM(N323,,)</f>
        <v>30</v>
      </c>
      <c r="P323" s="38"/>
      <c r="Q323" s="38"/>
      <c r="R323" s="38">
        <f t="shared" si="34"/>
        <v>30</v>
      </c>
      <c r="S323" s="38">
        <f t="shared" si="35"/>
        <v>30</v>
      </c>
      <c r="T323" s="116">
        <f>Z323/AA323*S323/1000</f>
        <v>0.17249999999999999</v>
      </c>
      <c r="U323" s="116">
        <f>AB323*S323/1000</f>
        <v>0.114</v>
      </c>
      <c r="V323" s="45"/>
      <c r="W323" s="88"/>
      <c r="X323" s="88"/>
      <c r="Y323" s="88"/>
      <c r="Z323" s="128">
        <v>46</v>
      </c>
      <c r="AA323" s="43">
        <v>8</v>
      </c>
      <c r="AB323" s="48">
        <v>3.8</v>
      </c>
      <c r="AC323" s="88"/>
    </row>
    <row r="324" spans="1:29" s="84" customFormat="1" ht="15" customHeight="1">
      <c r="A324" s="35"/>
      <c r="B324" s="74"/>
      <c r="C324" s="82" t="s">
        <v>24</v>
      </c>
      <c r="D324" s="36" t="s">
        <v>23</v>
      </c>
      <c r="E324" s="75"/>
      <c r="F324" s="75"/>
      <c r="G324" s="37"/>
      <c r="H324" s="87"/>
      <c r="I324" s="87"/>
      <c r="J324" s="87"/>
      <c r="K324" s="87"/>
      <c r="L324" s="87"/>
      <c r="M324" s="87"/>
      <c r="N324" s="87">
        <f>SUM(N322:N323)</f>
        <v>32</v>
      </c>
      <c r="O324" s="87">
        <f>SUM(O322:O323)</f>
        <v>32</v>
      </c>
      <c r="P324" s="38"/>
      <c r="Q324" s="38"/>
      <c r="R324" s="38">
        <f t="shared" si="34"/>
        <v>32</v>
      </c>
      <c r="S324" s="38">
        <f t="shared" si="35"/>
        <v>32</v>
      </c>
      <c r="T324" s="115">
        <f>(S324*Z324/1000)/AA324</f>
        <v>0.184</v>
      </c>
      <c r="U324" s="115">
        <f>S324*AB324/1000</f>
        <v>0.1216</v>
      </c>
      <c r="V324" s="35"/>
      <c r="W324" s="35"/>
      <c r="X324" s="39"/>
      <c r="Y324" s="39"/>
      <c r="Z324" s="35">
        <v>46</v>
      </c>
      <c r="AA324" s="35">
        <v>8</v>
      </c>
      <c r="AB324" s="40">
        <v>3.8</v>
      </c>
      <c r="AC324" s="41"/>
    </row>
    <row r="325" spans="1:29" ht="15" customHeight="1">
      <c r="A325" s="42">
        <v>1</v>
      </c>
      <c r="B325" s="43" t="s">
        <v>209</v>
      </c>
      <c r="C325" s="134" t="s">
        <v>210</v>
      </c>
      <c r="D325" s="43" t="s">
        <v>23</v>
      </c>
      <c r="E325" s="43">
        <v>3</v>
      </c>
      <c r="F325" s="43">
        <v>71</v>
      </c>
      <c r="G325" s="44">
        <v>3144</v>
      </c>
      <c r="H325" s="91"/>
      <c r="I325" s="91"/>
      <c r="J325" s="38"/>
      <c r="K325" s="38"/>
      <c r="L325" s="91"/>
      <c r="M325" s="91"/>
      <c r="N325" s="38">
        <v>3</v>
      </c>
      <c r="O325" s="38">
        <f t="shared" ref="O325:O335" si="46">SUM(N325,,)</f>
        <v>3</v>
      </c>
      <c r="P325" s="38"/>
      <c r="Q325" s="38"/>
      <c r="R325" s="38">
        <f t="shared" si="34"/>
        <v>3</v>
      </c>
      <c r="S325" s="38">
        <f t="shared" si="35"/>
        <v>3</v>
      </c>
      <c r="T325" s="116">
        <f>Z325/AA325*S325/1000</f>
        <v>1.8281250000000001E-3</v>
      </c>
      <c r="U325" s="116">
        <f>AB325*S325/1000</f>
        <v>1.2000000000000001E-3</v>
      </c>
      <c r="V325" s="45"/>
      <c r="W325" s="88"/>
      <c r="X325" s="88"/>
      <c r="Y325" s="88"/>
      <c r="Z325" s="128">
        <v>39</v>
      </c>
      <c r="AA325" s="43">
        <v>64</v>
      </c>
      <c r="AB325" s="48">
        <v>0.4</v>
      </c>
      <c r="AC325" s="88"/>
    </row>
    <row r="326" spans="1:29" ht="15" customHeight="1">
      <c r="A326" s="42">
        <v>2</v>
      </c>
      <c r="B326" s="43" t="s">
        <v>209</v>
      </c>
      <c r="C326" s="134" t="s">
        <v>210</v>
      </c>
      <c r="D326" s="43" t="s">
        <v>23</v>
      </c>
      <c r="E326" s="43">
        <v>10</v>
      </c>
      <c r="F326" s="43">
        <v>73</v>
      </c>
      <c r="G326" s="44">
        <v>3144</v>
      </c>
      <c r="H326" s="91"/>
      <c r="I326" s="91"/>
      <c r="J326" s="38"/>
      <c r="K326" s="38"/>
      <c r="L326" s="91"/>
      <c r="M326" s="91"/>
      <c r="N326" s="38">
        <v>3</v>
      </c>
      <c r="O326" s="38">
        <f t="shared" si="46"/>
        <v>3</v>
      </c>
      <c r="P326" s="38"/>
      <c r="Q326" s="38"/>
      <c r="R326" s="38">
        <f t="shared" si="34"/>
        <v>3</v>
      </c>
      <c r="S326" s="38">
        <f t="shared" si="35"/>
        <v>3</v>
      </c>
      <c r="T326" s="116">
        <f>Z326/AA326*S326/1000</f>
        <v>1.8281250000000001E-3</v>
      </c>
      <c r="U326" s="116">
        <f>AB326*S326/1000</f>
        <v>1.2000000000000001E-3</v>
      </c>
      <c r="V326" s="45"/>
      <c r="W326" s="88"/>
      <c r="X326" s="88"/>
      <c r="Y326" s="88"/>
      <c r="Z326" s="128">
        <v>39</v>
      </c>
      <c r="AA326" s="43">
        <v>64</v>
      </c>
      <c r="AB326" s="48">
        <v>0.4</v>
      </c>
      <c r="AC326" s="88"/>
    </row>
    <row r="327" spans="1:29" ht="15" customHeight="1">
      <c r="A327" s="42">
        <v>3</v>
      </c>
      <c r="B327" s="43" t="s">
        <v>209</v>
      </c>
      <c r="C327" s="134" t="s">
        <v>210</v>
      </c>
      <c r="D327" s="43" t="s">
        <v>23</v>
      </c>
      <c r="E327" s="43">
        <v>8</v>
      </c>
      <c r="F327" s="43">
        <v>75</v>
      </c>
      <c r="G327" s="51"/>
      <c r="H327" s="91"/>
      <c r="I327" s="91"/>
      <c r="J327" s="38"/>
      <c r="K327" s="38"/>
      <c r="L327" s="91"/>
      <c r="M327" s="91"/>
      <c r="N327" s="38">
        <v>112</v>
      </c>
      <c r="O327" s="38">
        <f t="shared" si="46"/>
        <v>112</v>
      </c>
      <c r="P327" s="38"/>
      <c r="Q327" s="38"/>
      <c r="R327" s="38">
        <f t="shared" si="34"/>
        <v>112</v>
      </c>
      <c r="S327" s="38">
        <f t="shared" si="35"/>
        <v>112</v>
      </c>
      <c r="T327" s="116">
        <f t="shared" ref="T327:T335" si="47">Z327/AA327*S327/1000</f>
        <v>6.8250000000000005E-2</v>
      </c>
      <c r="U327" s="116">
        <f t="shared" ref="U327:U335" si="48">AB327*S327/1000</f>
        <v>4.4800000000000006E-2</v>
      </c>
      <c r="V327" s="45"/>
      <c r="W327" s="88"/>
      <c r="X327" s="88"/>
      <c r="Y327" s="88"/>
      <c r="Z327" s="128">
        <v>39</v>
      </c>
      <c r="AA327" s="43">
        <v>64</v>
      </c>
      <c r="AB327" s="48">
        <v>0.4</v>
      </c>
      <c r="AC327" s="88"/>
    </row>
    <row r="328" spans="1:29" ht="15" customHeight="1">
      <c r="A328" s="42">
        <v>4</v>
      </c>
      <c r="B328" s="43" t="s">
        <v>209</v>
      </c>
      <c r="C328" s="134" t="s">
        <v>210</v>
      </c>
      <c r="D328" s="43" t="s">
        <v>23</v>
      </c>
      <c r="E328" s="43">
        <v>1</v>
      </c>
      <c r="F328" s="43">
        <v>76</v>
      </c>
      <c r="G328" s="51"/>
      <c r="H328" s="91"/>
      <c r="I328" s="91"/>
      <c r="J328" s="38"/>
      <c r="K328" s="38"/>
      <c r="L328" s="91"/>
      <c r="M328" s="91"/>
      <c r="N328" s="38">
        <v>120</v>
      </c>
      <c r="O328" s="38">
        <f t="shared" si="46"/>
        <v>120</v>
      </c>
      <c r="P328" s="38"/>
      <c r="Q328" s="38"/>
      <c r="R328" s="38">
        <f t="shared" si="34"/>
        <v>120</v>
      </c>
      <c r="S328" s="38">
        <f t="shared" si="35"/>
        <v>120</v>
      </c>
      <c r="T328" s="116">
        <f t="shared" si="47"/>
        <v>7.3124999999999996E-2</v>
      </c>
      <c r="U328" s="116">
        <f t="shared" si="48"/>
        <v>4.8000000000000001E-2</v>
      </c>
      <c r="V328" s="45"/>
      <c r="W328" s="88"/>
      <c r="X328" s="88"/>
      <c r="Y328" s="88"/>
      <c r="Z328" s="128">
        <v>39</v>
      </c>
      <c r="AA328" s="43">
        <v>64</v>
      </c>
      <c r="AB328" s="48">
        <v>0.4</v>
      </c>
      <c r="AC328" s="88"/>
    </row>
    <row r="329" spans="1:29" ht="15" customHeight="1">
      <c r="A329" s="42">
        <v>5</v>
      </c>
      <c r="B329" s="43" t="s">
        <v>209</v>
      </c>
      <c r="C329" s="134" t="s">
        <v>210</v>
      </c>
      <c r="D329" s="43" t="s">
        <v>23</v>
      </c>
      <c r="E329" s="43">
        <v>6</v>
      </c>
      <c r="F329" s="43">
        <v>76</v>
      </c>
      <c r="G329" s="51"/>
      <c r="H329" s="91"/>
      <c r="I329" s="91"/>
      <c r="J329" s="38"/>
      <c r="K329" s="38"/>
      <c r="L329" s="91"/>
      <c r="M329" s="91"/>
      <c r="N329" s="38">
        <v>228</v>
      </c>
      <c r="O329" s="38">
        <f t="shared" si="46"/>
        <v>228</v>
      </c>
      <c r="P329" s="38"/>
      <c r="Q329" s="38"/>
      <c r="R329" s="38">
        <f t="shared" si="34"/>
        <v>228</v>
      </c>
      <c r="S329" s="38">
        <f t="shared" si="35"/>
        <v>228</v>
      </c>
      <c r="T329" s="116">
        <f t="shared" si="47"/>
        <v>0.13893749999999999</v>
      </c>
      <c r="U329" s="116">
        <f t="shared" si="48"/>
        <v>9.1200000000000003E-2</v>
      </c>
      <c r="V329" s="45"/>
      <c r="W329" s="88"/>
      <c r="X329" s="88"/>
      <c r="Y329" s="88"/>
      <c r="Z329" s="128">
        <v>39</v>
      </c>
      <c r="AA329" s="43">
        <v>64</v>
      </c>
      <c r="AB329" s="48">
        <v>0.4</v>
      </c>
      <c r="AC329" s="88"/>
    </row>
    <row r="330" spans="1:29" ht="15" customHeight="1">
      <c r="A330" s="42">
        <v>6</v>
      </c>
      <c r="B330" s="43" t="s">
        <v>209</v>
      </c>
      <c r="C330" s="134" t="s">
        <v>210</v>
      </c>
      <c r="D330" s="43" t="s">
        <v>23</v>
      </c>
      <c r="E330" s="43">
        <v>7</v>
      </c>
      <c r="F330" s="43">
        <v>76</v>
      </c>
      <c r="G330" s="51"/>
      <c r="H330" s="91"/>
      <c r="I330" s="91"/>
      <c r="J330" s="38"/>
      <c r="K330" s="38"/>
      <c r="L330" s="91"/>
      <c r="M330" s="91"/>
      <c r="N330" s="38">
        <v>120</v>
      </c>
      <c r="O330" s="38">
        <f t="shared" si="46"/>
        <v>120</v>
      </c>
      <c r="P330" s="38"/>
      <c r="Q330" s="38"/>
      <c r="R330" s="38">
        <f t="shared" si="34"/>
        <v>120</v>
      </c>
      <c r="S330" s="38">
        <f t="shared" si="35"/>
        <v>120</v>
      </c>
      <c r="T330" s="116">
        <f t="shared" si="47"/>
        <v>7.3124999999999996E-2</v>
      </c>
      <c r="U330" s="116">
        <f t="shared" si="48"/>
        <v>4.8000000000000001E-2</v>
      </c>
      <c r="V330" s="45"/>
      <c r="W330" s="88"/>
      <c r="X330" s="88"/>
      <c r="Y330" s="88"/>
      <c r="Z330" s="128">
        <v>39</v>
      </c>
      <c r="AA330" s="43">
        <v>64</v>
      </c>
      <c r="AB330" s="48">
        <v>0.4</v>
      </c>
      <c r="AC330" s="88"/>
    </row>
    <row r="331" spans="1:29" ht="15" customHeight="1">
      <c r="A331" s="42">
        <v>7</v>
      </c>
      <c r="B331" s="43" t="s">
        <v>209</v>
      </c>
      <c r="C331" s="134" t="s">
        <v>210</v>
      </c>
      <c r="D331" s="43" t="s">
        <v>23</v>
      </c>
      <c r="E331" s="43">
        <v>1</v>
      </c>
      <c r="F331" s="43">
        <v>77</v>
      </c>
      <c r="G331" s="51"/>
      <c r="H331" s="91"/>
      <c r="I331" s="91"/>
      <c r="J331" s="38"/>
      <c r="K331" s="38"/>
      <c r="L331" s="91"/>
      <c r="M331" s="91"/>
      <c r="N331" s="38">
        <v>108</v>
      </c>
      <c r="O331" s="38">
        <f t="shared" si="46"/>
        <v>108</v>
      </c>
      <c r="P331" s="38"/>
      <c r="Q331" s="38"/>
      <c r="R331" s="38">
        <f t="shared" si="34"/>
        <v>108</v>
      </c>
      <c r="S331" s="38">
        <f t="shared" si="35"/>
        <v>108</v>
      </c>
      <c r="T331" s="116">
        <f t="shared" si="47"/>
        <v>6.5812499999999996E-2</v>
      </c>
      <c r="U331" s="116">
        <f t="shared" si="48"/>
        <v>4.3200000000000002E-2</v>
      </c>
      <c r="V331" s="45"/>
      <c r="W331" s="88"/>
      <c r="X331" s="88"/>
      <c r="Y331" s="88"/>
      <c r="Z331" s="128">
        <v>39</v>
      </c>
      <c r="AA331" s="43">
        <v>64</v>
      </c>
      <c r="AB331" s="48">
        <v>0.4</v>
      </c>
      <c r="AC331" s="88"/>
    </row>
    <row r="332" spans="1:29" ht="15" customHeight="1">
      <c r="A332" s="42">
        <v>8</v>
      </c>
      <c r="B332" s="43" t="s">
        <v>209</v>
      </c>
      <c r="C332" s="134" t="s">
        <v>210</v>
      </c>
      <c r="D332" s="43" t="s">
        <v>23</v>
      </c>
      <c r="E332" s="43">
        <v>11</v>
      </c>
      <c r="F332" s="43">
        <v>77</v>
      </c>
      <c r="G332" s="51"/>
      <c r="H332" s="91"/>
      <c r="I332" s="91"/>
      <c r="J332" s="38"/>
      <c r="K332" s="38"/>
      <c r="L332" s="91"/>
      <c r="M332" s="91"/>
      <c r="N332" s="38">
        <v>108</v>
      </c>
      <c r="O332" s="38">
        <f t="shared" si="46"/>
        <v>108</v>
      </c>
      <c r="P332" s="38"/>
      <c r="Q332" s="38"/>
      <c r="R332" s="38">
        <f t="shared" si="34"/>
        <v>108</v>
      </c>
      <c r="S332" s="38">
        <f t="shared" si="35"/>
        <v>108</v>
      </c>
      <c r="T332" s="116">
        <f t="shared" si="47"/>
        <v>6.5812499999999996E-2</v>
      </c>
      <c r="U332" s="116">
        <f t="shared" si="48"/>
        <v>4.3200000000000002E-2</v>
      </c>
      <c r="V332" s="45"/>
      <c r="W332" s="88"/>
      <c r="X332" s="88"/>
      <c r="Y332" s="88"/>
      <c r="Z332" s="128">
        <v>39</v>
      </c>
      <c r="AA332" s="43">
        <v>64</v>
      </c>
      <c r="AB332" s="48">
        <v>0.4</v>
      </c>
      <c r="AC332" s="88"/>
    </row>
    <row r="333" spans="1:29" ht="15" customHeight="1">
      <c r="A333" s="42">
        <v>9</v>
      </c>
      <c r="B333" s="43" t="s">
        <v>209</v>
      </c>
      <c r="C333" s="134" t="s">
        <v>210</v>
      </c>
      <c r="D333" s="43" t="s">
        <v>23</v>
      </c>
      <c r="E333" s="43">
        <v>12</v>
      </c>
      <c r="F333" s="43">
        <v>77</v>
      </c>
      <c r="G333" s="51"/>
      <c r="H333" s="91"/>
      <c r="I333" s="91"/>
      <c r="J333" s="38"/>
      <c r="K333" s="38"/>
      <c r="L333" s="91"/>
      <c r="M333" s="91"/>
      <c r="N333" s="38">
        <v>108</v>
      </c>
      <c r="O333" s="38">
        <f t="shared" si="46"/>
        <v>108</v>
      </c>
      <c r="P333" s="38"/>
      <c r="Q333" s="38"/>
      <c r="R333" s="38">
        <f t="shared" si="34"/>
        <v>108</v>
      </c>
      <c r="S333" s="38">
        <f t="shared" si="35"/>
        <v>108</v>
      </c>
      <c r="T333" s="116">
        <f t="shared" si="47"/>
        <v>6.5812499999999996E-2</v>
      </c>
      <c r="U333" s="116">
        <f t="shared" si="48"/>
        <v>4.3200000000000002E-2</v>
      </c>
      <c r="V333" s="45"/>
      <c r="W333" s="88"/>
      <c r="X333" s="88"/>
      <c r="Y333" s="88"/>
      <c r="Z333" s="128">
        <v>39</v>
      </c>
      <c r="AA333" s="43">
        <v>64</v>
      </c>
      <c r="AB333" s="48">
        <v>0.4</v>
      </c>
      <c r="AC333" s="88"/>
    </row>
    <row r="334" spans="1:29" ht="15" customHeight="1">
      <c r="A334" s="42">
        <v>10</v>
      </c>
      <c r="B334" s="43" t="s">
        <v>209</v>
      </c>
      <c r="C334" s="134" t="s">
        <v>210</v>
      </c>
      <c r="D334" s="43" t="s">
        <v>23</v>
      </c>
      <c r="E334" s="43">
        <v>15</v>
      </c>
      <c r="F334" s="43">
        <v>77</v>
      </c>
      <c r="G334" s="44">
        <v>61</v>
      </c>
      <c r="H334" s="91"/>
      <c r="I334" s="91"/>
      <c r="J334" s="38"/>
      <c r="K334" s="38"/>
      <c r="L334" s="91"/>
      <c r="M334" s="91"/>
      <c r="N334" s="38">
        <v>108</v>
      </c>
      <c r="O334" s="38">
        <f t="shared" si="46"/>
        <v>108</v>
      </c>
      <c r="P334" s="38"/>
      <c r="Q334" s="38"/>
      <c r="R334" s="38">
        <f t="shared" si="34"/>
        <v>108</v>
      </c>
      <c r="S334" s="38">
        <f t="shared" si="35"/>
        <v>108</v>
      </c>
      <c r="T334" s="116">
        <f t="shared" si="47"/>
        <v>6.5812499999999996E-2</v>
      </c>
      <c r="U334" s="116">
        <f t="shared" si="48"/>
        <v>4.3200000000000002E-2</v>
      </c>
      <c r="V334" s="45"/>
      <c r="W334" s="88"/>
      <c r="X334" s="88"/>
      <c r="Y334" s="88"/>
      <c r="Z334" s="128">
        <v>39</v>
      </c>
      <c r="AA334" s="43">
        <v>64</v>
      </c>
      <c r="AB334" s="48">
        <v>0.4</v>
      </c>
      <c r="AC334" s="88"/>
    </row>
    <row r="335" spans="1:29" ht="15" customHeight="1">
      <c r="A335" s="42">
        <v>11</v>
      </c>
      <c r="B335" s="43" t="s">
        <v>209</v>
      </c>
      <c r="C335" s="134" t="s">
        <v>210</v>
      </c>
      <c r="D335" s="43" t="s">
        <v>23</v>
      </c>
      <c r="E335" s="43">
        <v>1</v>
      </c>
      <c r="F335" s="43">
        <v>78</v>
      </c>
      <c r="G335" s="51"/>
      <c r="H335" s="91"/>
      <c r="I335" s="91"/>
      <c r="J335" s="38"/>
      <c r="K335" s="38"/>
      <c r="L335" s="91"/>
      <c r="M335" s="91"/>
      <c r="N335" s="38">
        <v>108</v>
      </c>
      <c r="O335" s="38">
        <f t="shared" si="46"/>
        <v>108</v>
      </c>
      <c r="P335" s="38"/>
      <c r="Q335" s="38"/>
      <c r="R335" s="38">
        <f t="shared" si="34"/>
        <v>108</v>
      </c>
      <c r="S335" s="38">
        <f t="shared" si="35"/>
        <v>108</v>
      </c>
      <c r="T335" s="116">
        <f t="shared" si="47"/>
        <v>6.5812499999999996E-2</v>
      </c>
      <c r="U335" s="116">
        <f t="shared" si="48"/>
        <v>4.3200000000000002E-2</v>
      </c>
      <c r="V335" s="45"/>
      <c r="W335" s="88"/>
      <c r="X335" s="88"/>
      <c r="Y335" s="88"/>
      <c r="Z335" s="128">
        <v>39</v>
      </c>
      <c r="AA335" s="43">
        <v>64</v>
      </c>
      <c r="AB335" s="48">
        <v>0.4</v>
      </c>
      <c r="AC335" s="88"/>
    </row>
    <row r="336" spans="1:29" s="84" customFormat="1" ht="15" customHeight="1">
      <c r="A336" s="49"/>
      <c r="B336" s="85"/>
      <c r="C336" s="50" t="s">
        <v>24</v>
      </c>
      <c r="D336" s="45" t="s">
        <v>23</v>
      </c>
      <c r="E336" s="45"/>
      <c r="F336" s="45"/>
      <c r="G336" s="45"/>
      <c r="H336" s="91"/>
      <c r="I336" s="91"/>
      <c r="J336" s="91"/>
      <c r="K336" s="91"/>
      <c r="L336" s="91"/>
      <c r="M336" s="91"/>
      <c r="N336" s="91">
        <f>SUM(N325:N335)</f>
        <v>1126</v>
      </c>
      <c r="O336" s="91">
        <f>SUM(O325:O335)</f>
        <v>1126</v>
      </c>
      <c r="P336" s="38"/>
      <c r="Q336" s="38"/>
      <c r="R336" s="38">
        <f t="shared" ref="R336:R399" si="49">SUM(J336+N336)</f>
        <v>1126</v>
      </c>
      <c r="S336" s="38">
        <f t="shared" ref="S336:S399" si="50">SUM(K336+O336)</f>
        <v>1126</v>
      </c>
      <c r="T336" s="117">
        <f>SUM(T325:T335)</f>
        <v>0.68615625000000002</v>
      </c>
      <c r="U336" s="117">
        <f>SUM(U325:U335)</f>
        <v>0.45040000000000008</v>
      </c>
      <c r="V336" s="45"/>
      <c r="W336" s="88"/>
      <c r="X336" s="88"/>
      <c r="Y336" s="88"/>
      <c r="Z336" s="75">
        <v>39</v>
      </c>
      <c r="AA336" s="45">
        <v>64</v>
      </c>
      <c r="AB336" s="53">
        <v>0.4</v>
      </c>
      <c r="AC336" s="88"/>
    </row>
    <row r="337" spans="1:29" ht="15" customHeight="1">
      <c r="A337" s="42">
        <v>1</v>
      </c>
      <c r="B337" s="43" t="s">
        <v>211</v>
      </c>
      <c r="C337" s="134" t="s">
        <v>212</v>
      </c>
      <c r="D337" s="43" t="s">
        <v>23</v>
      </c>
      <c r="E337" s="179">
        <v>11</v>
      </c>
      <c r="F337" s="179">
        <v>72</v>
      </c>
      <c r="G337" s="180" t="s">
        <v>213</v>
      </c>
      <c r="H337" s="91"/>
      <c r="I337" s="91"/>
      <c r="J337" s="38"/>
      <c r="K337" s="38"/>
      <c r="L337" s="91"/>
      <c r="M337" s="91"/>
      <c r="N337" s="38">
        <v>3</v>
      </c>
      <c r="O337" s="38">
        <f t="shared" ref="O337:O342" si="51">SUM(N337,,)</f>
        <v>3</v>
      </c>
      <c r="P337" s="38"/>
      <c r="Q337" s="38"/>
      <c r="R337" s="38">
        <f t="shared" si="49"/>
        <v>3</v>
      </c>
      <c r="S337" s="38">
        <f t="shared" si="50"/>
        <v>3</v>
      </c>
      <c r="T337" s="116">
        <f t="shared" ref="T337:T342" si="52">Z337/AA337*S337/1000</f>
        <v>1.1249999999999999E-3</v>
      </c>
      <c r="U337" s="116">
        <f t="shared" ref="U337:U342" si="53">AB337*S337/1000</f>
        <v>1.1400000000000002E-3</v>
      </c>
      <c r="V337" s="45"/>
      <c r="W337" s="88"/>
      <c r="X337" s="88"/>
      <c r="Y337" s="88"/>
      <c r="Z337" s="128">
        <v>24</v>
      </c>
      <c r="AA337" s="43">
        <v>64</v>
      </c>
      <c r="AB337" s="48">
        <v>0.38</v>
      </c>
      <c r="AC337" s="88"/>
    </row>
    <row r="338" spans="1:29" ht="15" customHeight="1">
      <c r="A338" s="42">
        <v>2</v>
      </c>
      <c r="B338" s="43" t="s">
        <v>211</v>
      </c>
      <c r="C338" s="134" t="s">
        <v>212</v>
      </c>
      <c r="D338" s="43" t="s">
        <v>23</v>
      </c>
      <c r="E338" s="179">
        <v>10</v>
      </c>
      <c r="F338" s="179">
        <v>75</v>
      </c>
      <c r="G338" s="180" t="s">
        <v>213</v>
      </c>
      <c r="H338" s="91"/>
      <c r="I338" s="91"/>
      <c r="J338" s="38"/>
      <c r="K338" s="38"/>
      <c r="L338" s="91"/>
      <c r="M338" s="91"/>
      <c r="N338" s="38">
        <v>3</v>
      </c>
      <c r="O338" s="38">
        <f t="shared" si="51"/>
        <v>3</v>
      </c>
      <c r="P338" s="38"/>
      <c r="Q338" s="38"/>
      <c r="R338" s="38">
        <f t="shared" si="49"/>
        <v>3</v>
      </c>
      <c r="S338" s="38">
        <f t="shared" si="50"/>
        <v>3</v>
      </c>
      <c r="T338" s="116">
        <f t="shared" si="52"/>
        <v>1.1249999999999999E-3</v>
      </c>
      <c r="U338" s="116">
        <f t="shared" si="53"/>
        <v>1.1400000000000002E-3</v>
      </c>
      <c r="V338" s="45"/>
      <c r="W338" s="88"/>
      <c r="X338" s="88"/>
      <c r="Y338" s="88"/>
      <c r="Z338" s="128">
        <v>24</v>
      </c>
      <c r="AA338" s="43">
        <v>64</v>
      </c>
      <c r="AB338" s="48">
        <v>0.38</v>
      </c>
      <c r="AC338" s="88"/>
    </row>
    <row r="339" spans="1:29" ht="15" customHeight="1">
      <c r="A339" s="42">
        <v>3</v>
      </c>
      <c r="B339" s="43" t="s">
        <v>211</v>
      </c>
      <c r="C339" s="134" t="s">
        <v>212</v>
      </c>
      <c r="D339" s="43" t="s">
        <v>23</v>
      </c>
      <c r="E339" s="179">
        <v>1</v>
      </c>
      <c r="F339" s="179">
        <v>76</v>
      </c>
      <c r="G339" s="180" t="s">
        <v>213</v>
      </c>
      <c r="H339" s="46"/>
      <c r="I339" s="91"/>
      <c r="J339" s="38"/>
      <c r="K339" s="38"/>
      <c r="L339" s="46"/>
      <c r="M339" s="91"/>
      <c r="N339" s="38">
        <v>3</v>
      </c>
      <c r="O339" s="38">
        <f t="shared" si="51"/>
        <v>3</v>
      </c>
      <c r="P339" s="38"/>
      <c r="Q339" s="38"/>
      <c r="R339" s="38">
        <f t="shared" si="49"/>
        <v>3</v>
      </c>
      <c r="S339" s="38">
        <f t="shared" si="50"/>
        <v>3</v>
      </c>
      <c r="T339" s="116">
        <f t="shared" si="52"/>
        <v>1.1249999999999999E-3</v>
      </c>
      <c r="U339" s="116">
        <f t="shared" si="53"/>
        <v>1.1400000000000002E-3</v>
      </c>
      <c r="V339" s="45"/>
      <c r="W339" s="88"/>
      <c r="X339" s="88"/>
      <c r="Y339" s="88"/>
      <c r="Z339" s="128">
        <v>24</v>
      </c>
      <c r="AA339" s="43">
        <v>64</v>
      </c>
      <c r="AB339" s="48">
        <v>0.38</v>
      </c>
      <c r="AC339" s="88"/>
    </row>
    <row r="340" spans="1:29" ht="15" customHeight="1">
      <c r="A340" s="42">
        <v>4</v>
      </c>
      <c r="B340" s="43" t="s">
        <v>211</v>
      </c>
      <c r="C340" s="134" t="s">
        <v>212</v>
      </c>
      <c r="D340" s="43" t="s">
        <v>23</v>
      </c>
      <c r="E340" s="179">
        <v>5</v>
      </c>
      <c r="F340" s="179">
        <v>77</v>
      </c>
      <c r="G340" s="180" t="s">
        <v>213</v>
      </c>
      <c r="H340" s="91"/>
      <c r="I340" s="91"/>
      <c r="J340" s="38"/>
      <c r="K340" s="38"/>
      <c r="L340" s="91"/>
      <c r="M340" s="91"/>
      <c r="N340" s="38">
        <v>3</v>
      </c>
      <c r="O340" s="38">
        <f t="shared" si="51"/>
        <v>3</v>
      </c>
      <c r="P340" s="38"/>
      <c r="Q340" s="38"/>
      <c r="R340" s="38">
        <f t="shared" si="49"/>
        <v>3</v>
      </c>
      <c r="S340" s="38">
        <f t="shared" si="50"/>
        <v>3</v>
      </c>
      <c r="T340" s="116">
        <f t="shared" si="52"/>
        <v>1.1249999999999999E-3</v>
      </c>
      <c r="U340" s="116">
        <f t="shared" si="53"/>
        <v>1.1400000000000002E-3</v>
      </c>
      <c r="V340" s="45"/>
      <c r="W340" s="88"/>
      <c r="X340" s="88"/>
      <c r="Y340" s="88"/>
      <c r="Z340" s="128">
        <v>24</v>
      </c>
      <c r="AA340" s="43">
        <v>64</v>
      </c>
      <c r="AB340" s="48">
        <v>0.38</v>
      </c>
      <c r="AC340" s="88"/>
    </row>
    <row r="341" spans="1:29" ht="15" customHeight="1">
      <c r="A341" s="42">
        <v>5</v>
      </c>
      <c r="B341" s="43" t="s">
        <v>211</v>
      </c>
      <c r="C341" s="134" t="s">
        <v>212</v>
      </c>
      <c r="D341" s="43" t="s">
        <v>23</v>
      </c>
      <c r="E341" s="179">
        <v>8</v>
      </c>
      <c r="F341" s="179">
        <v>77</v>
      </c>
      <c r="G341" s="180" t="s">
        <v>213</v>
      </c>
      <c r="H341" s="91"/>
      <c r="I341" s="91"/>
      <c r="J341" s="38"/>
      <c r="K341" s="38"/>
      <c r="L341" s="91"/>
      <c r="M341" s="91"/>
      <c r="N341" s="38">
        <v>3</v>
      </c>
      <c r="O341" s="38">
        <f t="shared" si="51"/>
        <v>3</v>
      </c>
      <c r="P341" s="38"/>
      <c r="Q341" s="38"/>
      <c r="R341" s="38">
        <f t="shared" si="49"/>
        <v>3</v>
      </c>
      <c r="S341" s="38">
        <f t="shared" si="50"/>
        <v>3</v>
      </c>
      <c r="T341" s="116">
        <f t="shared" si="52"/>
        <v>1.1249999999999999E-3</v>
      </c>
      <c r="U341" s="116">
        <f t="shared" si="53"/>
        <v>1.1400000000000002E-3</v>
      </c>
      <c r="V341" s="45"/>
      <c r="W341" s="88"/>
      <c r="X341" s="88"/>
      <c r="Y341" s="88"/>
      <c r="Z341" s="128">
        <v>24</v>
      </c>
      <c r="AA341" s="43">
        <v>64</v>
      </c>
      <c r="AB341" s="48">
        <v>0.38</v>
      </c>
      <c r="AC341" s="88"/>
    </row>
    <row r="342" spans="1:29" ht="15" customHeight="1">
      <c r="A342" s="42">
        <v>6</v>
      </c>
      <c r="B342" s="43" t="s">
        <v>211</v>
      </c>
      <c r="C342" s="134" t="s">
        <v>212</v>
      </c>
      <c r="D342" s="43" t="s">
        <v>23</v>
      </c>
      <c r="E342" s="179">
        <v>7</v>
      </c>
      <c r="F342" s="179">
        <v>79</v>
      </c>
      <c r="G342" s="180" t="s">
        <v>213</v>
      </c>
      <c r="H342" s="91"/>
      <c r="I342" s="91"/>
      <c r="J342" s="38"/>
      <c r="K342" s="38"/>
      <c r="L342" s="91"/>
      <c r="M342" s="91"/>
      <c r="N342" s="38">
        <v>3</v>
      </c>
      <c r="O342" s="38">
        <f t="shared" si="51"/>
        <v>3</v>
      </c>
      <c r="P342" s="38"/>
      <c r="Q342" s="38"/>
      <c r="R342" s="38">
        <f t="shared" si="49"/>
        <v>3</v>
      </c>
      <c r="S342" s="38">
        <f t="shared" si="50"/>
        <v>3</v>
      </c>
      <c r="T342" s="116">
        <f t="shared" si="52"/>
        <v>1.1249999999999999E-3</v>
      </c>
      <c r="U342" s="116">
        <f t="shared" si="53"/>
        <v>1.1400000000000002E-3</v>
      </c>
      <c r="V342" s="45"/>
      <c r="W342" s="88"/>
      <c r="X342" s="88"/>
      <c r="Y342" s="88"/>
      <c r="Z342" s="128">
        <v>24</v>
      </c>
      <c r="AA342" s="43">
        <v>64</v>
      </c>
      <c r="AB342" s="48">
        <v>0.38</v>
      </c>
      <c r="AC342" s="88"/>
    </row>
    <row r="343" spans="1:29" s="84" customFormat="1" ht="15" customHeight="1">
      <c r="A343" s="49"/>
      <c r="B343" s="85"/>
      <c r="C343" s="50" t="s">
        <v>24</v>
      </c>
      <c r="D343" s="45" t="s">
        <v>23</v>
      </c>
      <c r="E343" s="45"/>
      <c r="F343" s="45"/>
      <c r="G343" s="51"/>
      <c r="H343" s="91"/>
      <c r="I343" s="91"/>
      <c r="J343" s="91"/>
      <c r="K343" s="91"/>
      <c r="L343" s="91"/>
      <c r="M343" s="91"/>
      <c r="N343" s="91">
        <f>SUM(N337:N342)</f>
        <v>18</v>
      </c>
      <c r="O343" s="91">
        <f>SUM(O337:O342)</f>
        <v>18</v>
      </c>
      <c r="P343" s="38"/>
      <c r="Q343" s="38"/>
      <c r="R343" s="38">
        <f t="shared" si="49"/>
        <v>18</v>
      </c>
      <c r="S343" s="38">
        <f t="shared" si="50"/>
        <v>18</v>
      </c>
      <c r="T343" s="117">
        <f>SUM(T337:T342)</f>
        <v>6.7499999999999999E-3</v>
      </c>
      <c r="U343" s="117">
        <f>SUM(U337:U342)</f>
        <v>6.8400000000000015E-3</v>
      </c>
      <c r="V343" s="45"/>
      <c r="W343" s="88"/>
      <c r="X343" s="88"/>
      <c r="Y343" s="88"/>
      <c r="Z343" s="75">
        <v>24</v>
      </c>
      <c r="AA343" s="45">
        <v>64</v>
      </c>
      <c r="AB343" s="53">
        <v>0.38</v>
      </c>
      <c r="AC343" s="88"/>
    </row>
    <row r="344" spans="1:29" ht="15" customHeight="1">
      <c r="A344" s="99">
        <v>1</v>
      </c>
      <c r="B344" s="181"/>
      <c r="C344" s="137" t="s">
        <v>214</v>
      </c>
      <c r="D344" s="93" t="s">
        <v>23</v>
      </c>
      <c r="E344" s="29">
        <v>2</v>
      </c>
      <c r="F344" s="30">
        <v>97</v>
      </c>
      <c r="G344" s="30"/>
      <c r="H344" s="182"/>
      <c r="I344" s="182"/>
      <c r="J344" s="182"/>
      <c r="K344" s="182"/>
      <c r="L344" s="182"/>
      <c r="M344" s="182"/>
      <c r="N344" s="182">
        <v>1</v>
      </c>
      <c r="O344" s="182">
        <f>SUM(N344,M344,L344)</f>
        <v>1</v>
      </c>
      <c r="P344" s="38"/>
      <c r="Q344" s="38"/>
      <c r="R344" s="38">
        <f t="shared" si="49"/>
        <v>1</v>
      </c>
      <c r="S344" s="38">
        <f t="shared" si="50"/>
        <v>1</v>
      </c>
      <c r="T344" s="116">
        <f>Z344/AA344*S344/1000</f>
        <v>3.2499999999999999E-3</v>
      </c>
      <c r="U344" s="116">
        <f>AB344*S344/1000</f>
        <v>3.0000000000000001E-3</v>
      </c>
      <c r="V344" s="183"/>
      <c r="W344" s="183"/>
      <c r="X344" s="183"/>
      <c r="Y344" s="183"/>
      <c r="Z344" s="177">
        <v>52</v>
      </c>
      <c r="AA344" s="128">
        <v>16</v>
      </c>
      <c r="AB344" s="184">
        <v>3</v>
      </c>
      <c r="AC344" s="131"/>
    </row>
    <row r="345" spans="1:29" s="84" customFormat="1" ht="15" customHeight="1">
      <c r="A345" s="185"/>
      <c r="B345" s="171"/>
      <c r="C345" s="82" t="s">
        <v>21</v>
      </c>
      <c r="D345" s="36" t="s">
        <v>23</v>
      </c>
      <c r="E345" s="75"/>
      <c r="F345" s="186"/>
      <c r="G345" s="186"/>
      <c r="H345" s="87"/>
      <c r="I345" s="87"/>
      <c r="J345" s="87"/>
      <c r="K345" s="87"/>
      <c r="L345" s="87"/>
      <c r="M345" s="87"/>
      <c r="N345" s="87">
        <f>SUM(N344)</f>
        <v>1</v>
      </c>
      <c r="O345" s="87">
        <f>SUM(O344)</f>
        <v>1</v>
      </c>
      <c r="P345" s="38"/>
      <c r="Q345" s="38"/>
      <c r="R345" s="38">
        <f t="shared" si="49"/>
        <v>1</v>
      </c>
      <c r="S345" s="38">
        <f t="shared" si="50"/>
        <v>1</v>
      </c>
      <c r="T345" s="115">
        <f>Z345/AA345*S345/1000</f>
        <v>3.2499999999999999E-3</v>
      </c>
      <c r="U345" s="115">
        <f>AB345*S345/1000</f>
        <v>3.0000000000000001E-3</v>
      </c>
      <c r="V345" s="86"/>
      <c r="W345" s="86"/>
      <c r="X345" s="86"/>
      <c r="Y345" s="86"/>
      <c r="Z345" s="94">
        <v>52</v>
      </c>
      <c r="AA345" s="75">
        <v>16</v>
      </c>
      <c r="AB345" s="187">
        <v>3</v>
      </c>
      <c r="AC345" s="41"/>
    </row>
    <row r="346" spans="1:29" ht="15" customHeight="1">
      <c r="A346" s="42">
        <v>1</v>
      </c>
      <c r="B346" s="43" t="s">
        <v>215</v>
      </c>
      <c r="C346" s="98" t="s">
        <v>216</v>
      </c>
      <c r="D346" s="43" t="s">
        <v>23</v>
      </c>
      <c r="E346" s="43">
        <v>6</v>
      </c>
      <c r="F346" s="43">
        <v>76</v>
      </c>
      <c r="G346" s="51"/>
      <c r="H346" s="91"/>
      <c r="I346" s="91"/>
      <c r="J346" s="38"/>
      <c r="K346" s="38"/>
      <c r="L346" s="91"/>
      <c r="M346" s="91"/>
      <c r="N346" s="38">
        <v>18</v>
      </c>
      <c r="O346" s="38">
        <f t="shared" ref="O346:O354" si="54">SUM(N346,,)</f>
        <v>18</v>
      </c>
      <c r="P346" s="38"/>
      <c r="Q346" s="38"/>
      <c r="R346" s="38">
        <f t="shared" si="49"/>
        <v>18</v>
      </c>
      <c r="S346" s="38">
        <f t="shared" si="50"/>
        <v>18</v>
      </c>
      <c r="T346" s="116">
        <f t="shared" ref="T346:T355" si="55">Z346/AA346*S346/1000</f>
        <v>2.64E-2</v>
      </c>
      <c r="U346" s="116">
        <f t="shared" ref="U346:U355" si="56">AB346*S346/1000</f>
        <v>1.26E-2</v>
      </c>
      <c r="V346" s="45"/>
      <c r="W346" s="88"/>
      <c r="X346" s="88"/>
      <c r="Y346" s="88"/>
      <c r="Z346" s="128">
        <v>44</v>
      </c>
      <c r="AA346" s="43">
        <v>30</v>
      </c>
      <c r="AB346" s="48">
        <v>0.7</v>
      </c>
      <c r="AC346" s="88"/>
    </row>
    <row r="347" spans="1:29" ht="15" customHeight="1">
      <c r="A347" s="42">
        <v>2</v>
      </c>
      <c r="B347" s="43" t="s">
        <v>215</v>
      </c>
      <c r="C347" s="98" t="s">
        <v>216</v>
      </c>
      <c r="D347" s="43" t="s">
        <v>23</v>
      </c>
      <c r="E347" s="43">
        <v>1</v>
      </c>
      <c r="F347" s="43">
        <v>77</v>
      </c>
      <c r="G347" s="51"/>
      <c r="H347" s="91"/>
      <c r="I347" s="91"/>
      <c r="J347" s="38"/>
      <c r="K347" s="38"/>
      <c r="L347" s="91"/>
      <c r="M347" s="91"/>
      <c r="N347" s="38">
        <v>50</v>
      </c>
      <c r="O347" s="38">
        <f t="shared" si="54"/>
        <v>50</v>
      </c>
      <c r="P347" s="38"/>
      <c r="Q347" s="38"/>
      <c r="R347" s="38">
        <f t="shared" si="49"/>
        <v>50</v>
      </c>
      <c r="S347" s="38">
        <f t="shared" si="50"/>
        <v>50</v>
      </c>
      <c r="T347" s="116">
        <f t="shared" si="55"/>
        <v>7.3333333333333334E-2</v>
      </c>
      <c r="U347" s="116">
        <f t="shared" si="56"/>
        <v>3.5000000000000003E-2</v>
      </c>
      <c r="V347" s="45"/>
      <c r="W347" s="88"/>
      <c r="X347" s="88"/>
      <c r="Y347" s="88"/>
      <c r="Z347" s="128">
        <v>44</v>
      </c>
      <c r="AA347" s="43">
        <v>30</v>
      </c>
      <c r="AB347" s="48">
        <v>0.7</v>
      </c>
      <c r="AC347" s="88"/>
    </row>
    <row r="348" spans="1:29" ht="15" customHeight="1">
      <c r="A348" s="42">
        <v>3</v>
      </c>
      <c r="B348" s="43" t="s">
        <v>215</v>
      </c>
      <c r="C348" s="98" t="s">
        <v>216</v>
      </c>
      <c r="D348" s="43" t="s">
        <v>23</v>
      </c>
      <c r="E348" s="43">
        <v>4</v>
      </c>
      <c r="F348" s="43">
        <v>77</v>
      </c>
      <c r="G348" s="51"/>
      <c r="H348" s="91"/>
      <c r="I348" s="91"/>
      <c r="J348" s="38"/>
      <c r="K348" s="38"/>
      <c r="L348" s="91"/>
      <c r="M348" s="91"/>
      <c r="N348" s="38">
        <v>22</v>
      </c>
      <c r="O348" s="38">
        <f t="shared" si="54"/>
        <v>22</v>
      </c>
      <c r="P348" s="38"/>
      <c r="Q348" s="38"/>
      <c r="R348" s="38">
        <f t="shared" si="49"/>
        <v>22</v>
      </c>
      <c r="S348" s="38">
        <f t="shared" si="50"/>
        <v>22</v>
      </c>
      <c r="T348" s="116">
        <f t="shared" si="55"/>
        <v>3.2266666666666666E-2</v>
      </c>
      <c r="U348" s="116">
        <f t="shared" si="56"/>
        <v>1.5399999999999999E-2</v>
      </c>
      <c r="V348" s="45"/>
      <c r="W348" s="88"/>
      <c r="X348" s="88"/>
      <c r="Y348" s="88"/>
      <c r="Z348" s="128">
        <v>44</v>
      </c>
      <c r="AA348" s="43">
        <v>30</v>
      </c>
      <c r="AB348" s="48">
        <v>0.7</v>
      </c>
      <c r="AC348" s="88"/>
    </row>
    <row r="349" spans="1:29" ht="15" customHeight="1">
      <c r="A349" s="42">
        <v>4</v>
      </c>
      <c r="B349" s="43" t="s">
        <v>215</v>
      </c>
      <c r="C349" s="98" t="s">
        <v>216</v>
      </c>
      <c r="D349" s="43" t="s">
        <v>23</v>
      </c>
      <c r="E349" s="43">
        <v>4</v>
      </c>
      <c r="F349" s="43">
        <v>82</v>
      </c>
      <c r="G349" s="51"/>
      <c r="H349" s="91"/>
      <c r="I349" s="91"/>
      <c r="J349" s="38"/>
      <c r="K349" s="38"/>
      <c r="L349" s="91"/>
      <c r="M349" s="91"/>
      <c r="N349" s="38">
        <v>33</v>
      </c>
      <c r="O349" s="38">
        <f t="shared" si="54"/>
        <v>33</v>
      </c>
      <c r="P349" s="38"/>
      <c r="Q349" s="38"/>
      <c r="R349" s="38">
        <f t="shared" si="49"/>
        <v>33</v>
      </c>
      <c r="S349" s="38">
        <f t="shared" si="50"/>
        <v>33</v>
      </c>
      <c r="T349" s="116">
        <f t="shared" si="55"/>
        <v>4.8399999999999999E-2</v>
      </c>
      <c r="U349" s="116">
        <f t="shared" si="56"/>
        <v>2.3099999999999999E-2</v>
      </c>
      <c r="V349" s="45"/>
      <c r="W349" s="88"/>
      <c r="X349" s="88"/>
      <c r="Y349" s="88"/>
      <c r="Z349" s="128">
        <v>44</v>
      </c>
      <c r="AA349" s="43">
        <v>30</v>
      </c>
      <c r="AB349" s="48">
        <v>0.7</v>
      </c>
      <c r="AC349" s="88"/>
    </row>
    <row r="350" spans="1:29" ht="15" customHeight="1">
      <c r="A350" s="42">
        <v>5</v>
      </c>
      <c r="B350" s="43" t="s">
        <v>215</v>
      </c>
      <c r="C350" s="98" t="s">
        <v>216</v>
      </c>
      <c r="D350" s="43" t="s">
        <v>23</v>
      </c>
      <c r="E350" s="43">
        <v>10</v>
      </c>
      <c r="F350" s="43">
        <v>83</v>
      </c>
      <c r="G350" s="51"/>
      <c r="H350" s="91"/>
      <c r="I350" s="91"/>
      <c r="J350" s="38"/>
      <c r="K350" s="38"/>
      <c r="L350" s="91"/>
      <c r="M350" s="91"/>
      <c r="N350" s="38">
        <v>5</v>
      </c>
      <c r="O350" s="38">
        <f t="shared" si="54"/>
        <v>5</v>
      </c>
      <c r="P350" s="38"/>
      <c r="Q350" s="38"/>
      <c r="R350" s="38">
        <f t="shared" si="49"/>
        <v>5</v>
      </c>
      <c r="S350" s="38">
        <f t="shared" si="50"/>
        <v>5</v>
      </c>
      <c r="T350" s="116">
        <f t="shared" si="55"/>
        <v>7.3333333333333332E-3</v>
      </c>
      <c r="U350" s="116">
        <f t="shared" si="56"/>
        <v>3.5000000000000001E-3</v>
      </c>
      <c r="V350" s="45"/>
      <c r="W350" s="88"/>
      <c r="X350" s="88"/>
      <c r="Y350" s="88"/>
      <c r="Z350" s="128">
        <v>44</v>
      </c>
      <c r="AA350" s="43">
        <v>30</v>
      </c>
      <c r="AB350" s="48">
        <v>0.7</v>
      </c>
      <c r="AC350" s="88"/>
    </row>
    <row r="351" spans="1:29" ht="15" customHeight="1">
      <c r="A351" s="42">
        <v>6</v>
      </c>
      <c r="B351" s="43" t="s">
        <v>215</v>
      </c>
      <c r="C351" s="98" t="s">
        <v>216</v>
      </c>
      <c r="D351" s="43" t="s">
        <v>23</v>
      </c>
      <c r="E351" s="43">
        <v>4</v>
      </c>
      <c r="F351" s="43">
        <v>84</v>
      </c>
      <c r="G351" s="51"/>
      <c r="H351" s="91"/>
      <c r="I351" s="91"/>
      <c r="J351" s="38"/>
      <c r="K351" s="38"/>
      <c r="L351" s="91"/>
      <c r="M351" s="91"/>
      <c r="N351" s="38">
        <v>48</v>
      </c>
      <c r="O351" s="38">
        <f t="shared" si="54"/>
        <v>48</v>
      </c>
      <c r="P351" s="38"/>
      <c r="Q351" s="38"/>
      <c r="R351" s="38">
        <f t="shared" si="49"/>
        <v>48</v>
      </c>
      <c r="S351" s="38">
        <f t="shared" si="50"/>
        <v>48</v>
      </c>
      <c r="T351" s="116">
        <f t="shared" si="55"/>
        <v>7.039999999999999E-2</v>
      </c>
      <c r="U351" s="116">
        <f t="shared" si="56"/>
        <v>3.3599999999999991E-2</v>
      </c>
      <c r="V351" s="45"/>
      <c r="W351" s="88"/>
      <c r="X351" s="88"/>
      <c r="Y351" s="88"/>
      <c r="Z351" s="128">
        <v>44</v>
      </c>
      <c r="AA351" s="43">
        <v>30</v>
      </c>
      <c r="AB351" s="48">
        <v>0.7</v>
      </c>
      <c r="AC351" s="88"/>
    </row>
    <row r="352" spans="1:29" ht="15" customHeight="1">
      <c r="A352" s="42">
        <v>7</v>
      </c>
      <c r="B352" s="43" t="s">
        <v>215</v>
      </c>
      <c r="C352" s="98" t="s">
        <v>216</v>
      </c>
      <c r="D352" s="43" t="s">
        <v>23</v>
      </c>
      <c r="E352" s="43">
        <v>5</v>
      </c>
      <c r="F352" s="43">
        <v>84</v>
      </c>
      <c r="G352" s="51"/>
      <c r="H352" s="91"/>
      <c r="I352" s="91"/>
      <c r="J352" s="38"/>
      <c r="K352" s="38"/>
      <c r="L352" s="91"/>
      <c r="M352" s="91"/>
      <c r="N352" s="38">
        <v>1</v>
      </c>
      <c r="O352" s="38">
        <f t="shared" si="54"/>
        <v>1</v>
      </c>
      <c r="P352" s="38"/>
      <c r="Q352" s="38"/>
      <c r="R352" s="38">
        <f t="shared" si="49"/>
        <v>1</v>
      </c>
      <c r="S352" s="38">
        <f t="shared" si="50"/>
        <v>1</v>
      </c>
      <c r="T352" s="116">
        <f t="shared" si="55"/>
        <v>1.4666666666666665E-3</v>
      </c>
      <c r="U352" s="116">
        <f t="shared" si="56"/>
        <v>6.9999999999999999E-4</v>
      </c>
      <c r="V352" s="45"/>
      <c r="W352" s="88"/>
      <c r="X352" s="88"/>
      <c r="Y352" s="88"/>
      <c r="Z352" s="128">
        <v>44</v>
      </c>
      <c r="AA352" s="43">
        <v>30</v>
      </c>
      <c r="AB352" s="48">
        <v>0.7</v>
      </c>
      <c r="AC352" s="88"/>
    </row>
    <row r="353" spans="1:29" ht="15" customHeight="1">
      <c r="A353" s="42">
        <v>8</v>
      </c>
      <c r="B353" s="43" t="s">
        <v>215</v>
      </c>
      <c r="C353" s="98" t="s">
        <v>216</v>
      </c>
      <c r="D353" s="43" t="s">
        <v>23</v>
      </c>
      <c r="E353" s="43">
        <v>7</v>
      </c>
      <c r="F353" s="43">
        <v>86</v>
      </c>
      <c r="G353" s="51"/>
      <c r="H353" s="91"/>
      <c r="I353" s="91"/>
      <c r="J353" s="38"/>
      <c r="K353" s="38"/>
      <c r="L353" s="91"/>
      <c r="M353" s="91"/>
      <c r="N353" s="38">
        <v>15</v>
      </c>
      <c r="O353" s="38">
        <f t="shared" si="54"/>
        <v>15</v>
      </c>
      <c r="P353" s="38"/>
      <c r="Q353" s="38"/>
      <c r="R353" s="38">
        <f t="shared" si="49"/>
        <v>15</v>
      </c>
      <c r="S353" s="38">
        <f t="shared" si="50"/>
        <v>15</v>
      </c>
      <c r="T353" s="116">
        <f t="shared" si="55"/>
        <v>2.1999999999999999E-2</v>
      </c>
      <c r="U353" s="116">
        <f t="shared" si="56"/>
        <v>1.0500000000000001E-2</v>
      </c>
      <c r="V353" s="45"/>
      <c r="W353" s="88"/>
      <c r="X353" s="88"/>
      <c r="Y353" s="88"/>
      <c r="Z353" s="128">
        <v>44</v>
      </c>
      <c r="AA353" s="43">
        <v>30</v>
      </c>
      <c r="AB353" s="48">
        <v>0.7</v>
      </c>
      <c r="AC353" s="88"/>
    </row>
    <row r="354" spans="1:29" ht="15" customHeight="1">
      <c r="A354" s="42">
        <v>9</v>
      </c>
      <c r="B354" s="43" t="s">
        <v>215</v>
      </c>
      <c r="C354" s="98" t="s">
        <v>216</v>
      </c>
      <c r="D354" s="43" t="s">
        <v>23</v>
      </c>
      <c r="E354" s="43">
        <v>4</v>
      </c>
      <c r="F354" s="43">
        <v>87</v>
      </c>
      <c r="G354" s="51"/>
      <c r="H354" s="91"/>
      <c r="I354" s="91"/>
      <c r="J354" s="38"/>
      <c r="K354" s="38"/>
      <c r="L354" s="91"/>
      <c r="M354" s="91"/>
      <c r="N354" s="38">
        <v>3</v>
      </c>
      <c r="O354" s="38">
        <f t="shared" si="54"/>
        <v>3</v>
      </c>
      <c r="P354" s="38"/>
      <c r="Q354" s="38"/>
      <c r="R354" s="38">
        <f t="shared" si="49"/>
        <v>3</v>
      </c>
      <c r="S354" s="38">
        <f t="shared" si="50"/>
        <v>3</v>
      </c>
      <c r="T354" s="116">
        <f t="shared" si="55"/>
        <v>4.3999999999999994E-3</v>
      </c>
      <c r="U354" s="116">
        <f>AB354*S354/1000</f>
        <v>2.0999999999999994E-3</v>
      </c>
      <c r="V354" s="45"/>
      <c r="W354" s="88"/>
      <c r="X354" s="88"/>
      <c r="Y354" s="88"/>
      <c r="Z354" s="128">
        <v>44</v>
      </c>
      <c r="AA354" s="43">
        <v>30</v>
      </c>
      <c r="AB354" s="48">
        <v>0.7</v>
      </c>
      <c r="AC354" s="88"/>
    </row>
    <row r="355" spans="1:29" s="84" customFormat="1" ht="15" customHeight="1">
      <c r="A355" s="49"/>
      <c r="B355" s="85"/>
      <c r="C355" s="50" t="s">
        <v>24</v>
      </c>
      <c r="D355" s="45" t="s">
        <v>23</v>
      </c>
      <c r="E355" s="45"/>
      <c r="F355" s="45"/>
      <c r="G355" s="51"/>
      <c r="H355" s="91"/>
      <c r="I355" s="91"/>
      <c r="J355" s="91"/>
      <c r="K355" s="91"/>
      <c r="L355" s="91"/>
      <c r="M355" s="91"/>
      <c r="N355" s="91">
        <f>SUM(N346:N354)</f>
        <v>195</v>
      </c>
      <c r="O355" s="91">
        <f>SUM(O346:O354)</f>
        <v>195</v>
      </c>
      <c r="P355" s="38"/>
      <c r="Q355" s="38"/>
      <c r="R355" s="38">
        <f t="shared" si="49"/>
        <v>195</v>
      </c>
      <c r="S355" s="38">
        <f t="shared" si="50"/>
        <v>195</v>
      </c>
      <c r="T355" s="115">
        <f t="shared" si="55"/>
        <v>0.28599999999999998</v>
      </c>
      <c r="U355" s="115">
        <f t="shared" si="56"/>
        <v>0.13650000000000001</v>
      </c>
      <c r="V355" s="45"/>
      <c r="W355" s="88"/>
      <c r="X355" s="88"/>
      <c r="Y355" s="88"/>
      <c r="Z355" s="75">
        <v>44</v>
      </c>
      <c r="AA355" s="45">
        <v>30</v>
      </c>
      <c r="AB355" s="53">
        <v>0.7</v>
      </c>
      <c r="AC355" s="88"/>
    </row>
    <row r="356" spans="1:29" s="84" customFormat="1" ht="15" customHeight="1">
      <c r="A356" s="49"/>
      <c r="B356" s="85"/>
      <c r="C356" s="75" t="s">
        <v>37</v>
      </c>
      <c r="D356" s="45"/>
      <c r="E356" s="45"/>
      <c r="F356" s="51"/>
      <c r="G356" s="51"/>
      <c r="H356" s="46"/>
      <c r="I356" s="46"/>
      <c r="J356" s="46"/>
      <c r="K356" s="46"/>
      <c r="L356" s="46"/>
      <c r="M356" s="46"/>
      <c r="N356" s="46"/>
      <c r="O356" s="46"/>
      <c r="P356" s="38"/>
      <c r="Q356" s="38"/>
      <c r="R356" s="38">
        <f t="shared" si="49"/>
        <v>0</v>
      </c>
      <c r="S356" s="38">
        <f t="shared" si="50"/>
        <v>0</v>
      </c>
      <c r="T356" s="115"/>
      <c r="U356" s="115"/>
      <c r="V356" s="45"/>
      <c r="W356" s="88"/>
      <c r="X356" s="88"/>
      <c r="Y356" s="88"/>
      <c r="Z356" s="75"/>
      <c r="AA356" s="45"/>
      <c r="AB356" s="53"/>
      <c r="AC356" s="88"/>
    </row>
    <row r="357" spans="1:29" s="84" customFormat="1" ht="15" customHeight="1">
      <c r="A357" s="42">
        <v>1</v>
      </c>
      <c r="B357" s="126"/>
      <c r="C357" s="98" t="s">
        <v>217</v>
      </c>
      <c r="D357" s="43" t="s">
        <v>23</v>
      </c>
      <c r="E357" s="43">
        <v>2</v>
      </c>
      <c r="F357" s="44">
        <v>58</v>
      </c>
      <c r="G357" s="45"/>
      <c r="H357" s="46"/>
      <c r="I357" s="46"/>
      <c r="J357" s="38">
        <v>43</v>
      </c>
      <c r="K357" s="38">
        <f>SUM(J357,,)</f>
        <v>43</v>
      </c>
      <c r="L357" s="46"/>
      <c r="M357" s="46"/>
      <c r="N357" s="38"/>
      <c r="O357" s="38"/>
      <c r="P357" s="38"/>
      <c r="Q357" s="38"/>
      <c r="R357" s="38">
        <f t="shared" si="49"/>
        <v>43</v>
      </c>
      <c r="S357" s="38">
        <f t="shared" si="50"/>
        <v>43</v>
      </c>
      <c r="T357" s="116">
        <f>(J357*AA357/1000)/AA357</f>
        <v>4.3000000000000003E-2</v>
      </c>
      <c r="U357" s="116">
        <f t="shared" ref="U357:U377" si="57">K357*AB357/1000</f>
        <v>1.29E-2</v>
      </c>
      <c r="V357" s="45"/>
      <c r="W357" s="88"/>
      <c r="X357" s="88"/>
      <c r="Y357" s="88"/>
      <c r="Z357" s="128">
        <v>22</v>
      </c>
      <c r="AA357" s="43">
        <v>192</v>
      </c>
      <c r="AB357" s="48">
        <v>0.3</v>
      </c>
      <c r="AC357" s="88"/>
    </row>
    <row r="358" spans="1:29" s="84" customFormat="1" ht="15" customHeight="1">
      <c r="A358" s="42">
        <v>2</v>
      </c>
      <c r="B358" s="126"/>
      <c r="C358" s="98" t="s">
        <v>217</v>
      </c>
      <c r="D358" s="43" t="s">
        <v>23</v>
      </c>
      <c r="E358" s="43">
        <v>1</v>
      </c>
      <c r="F358" s="44">
        <v>59</v>
      </c>
      <c r="G358" s="45"/>
      <c r="H358" s="46"/>
      <c r="I358" s="46"/>
      <c r="J358" s="38">
        <v>240</v>
      </c>
      <c r="K358" s="38">
        <f>SUM(J358,,)</f>
        <v>240</v>
      </c>
      <c r="L358" s="46"/>
      <c r="M358" s="46"/>
      <c r="N358" s="38"/>
      <c r="O358" s="38"/>
      <c r="P358" s="38"/>
      <c r="Q358" s="38"/>
      <c r="R358" s="38">
        <f t="shared" si="49"/>
        <v>240</v>
      </c>
      <c r="S358" s="38">
        <f t="shared" si="50"/>
        <v>240</v>
      </c>
      <c r="T358" s="116">
        <f t="shared" ref="T358:T377" si="58">(J358*AA358/1000)/AA358</f>
        <v>0.24</v>
      </c>
      <c r="U358" s="116">
        <f t="shared" si="57"/>
        <v>7.1999999999999995E-2</v>
      </c>
      <c r="V358" s="45"/>
      <c r="W358" s="88"/>
      <c r="X358" s="88"/>
      <c r="Y358" s="88"/>
      <c r="Z358" s="128">
        <v>22</v>
      </c>
      <c r="AA358" s="43">
        <v>192</v>
      </c>
      <c r="AB358" s="48">
        <v>0.3</v>
      </c>
      <c r="AC358" s="88"/>
    </row>
    <row r="359" spans="1:29" s="84" customFormat="1" ht="15" customHeight="1">
      <c r="A359" s="42">
        <v>3</v>
      </c>
      <c r="B359" s="126"/>
      <c r="C359" s="98" t="s">
        <v>217</v>
      </c>
      <c r="D359" s="43" t="s">
        <v>23</v>
      </c>
      <c r="E359" s="43">
        <v>1</v>
      </c>
      <c r="F359" s="44">
        <v>60</v>
      </c>
      <c r="G359" s="45"/>
      <c r="H359" s="46"/>
      <c r="I359" s="46"/>
      <c r="J359" s="38">
        <v>1680</v>
      </c>
      <c r="K359" s="38">
        <f>SUM(J359,,)</f>
        <v>1680</v>
      </c>
      <c r="L359" s="46"/>
      <c r="M359" s="46"/>
      <c r="N359" s="38"/>
      <c r="O359" s="38"/>
      <c r="P359" s="38"/>
      <c r="Q359" s="38"/>
      <c r="R359" s="38">
        <f t="shared" si="49"/>
        <v>1680</v>
      </c>
      <c r="S359" s="38">
        <f t="shared" si="50"/>
        <v>1680</v>
      </c>
      <c r="T359" s="116">
        <f t="shared" si="58"/>
        <v>1.68</v>
      </c>
      <c r="U359" s="116">
        <f t="shared" si="57"/>
        <v>0.504</v>
      </c>
      <c r="V359" s="45"/>
      <c r="W359" s="88"/>
      <c r="X359" s="88"/>
      <c r="Y359" s="88"/>
      <c r="Z359" s="128">
        <v>22</v>
      </c>
      <c r="AA359" s="43">
        <v>192</v>
      </c>
      <c r="AB359" s="48">
        <v>0.3</v>
      </c>
      <c r="AC359" s="88"/>
    </row>
    <row r="360" spans="1:29" s="84" customFormat="1" ht="15" customHeight="1">
      <c r="A360" s="49"/>
      <c r="B360" s="132"/>
      <c r="C360" s="50" t="s">
        <v>24</v>
      </c>
      <c r="D360" s="45" t="s">
        <v>23</v>
      </c>
      <c r="E360" s="45"/>
      <c r="F360" s="51"/>
      <c r="G360" s="45"/>
      <c r="H360" s="46"/>
      <c r="I360" s="46"/>
      <c r="J360" s="46">
        <v>1963</v>
      </c>
      <c r="K360" s="46">
        <f>SUM(J360,,)</f>
        <v>1963</v>
      </c>
      <c r="L360" s="46"/>
      <c r="M360" s="46"/>
      <c r="N360" s="46"/>
      <c r="O360" s="46"/>
      <c r="P360" s="46"/>
      <c r="Q360" s="46"/>
      <c r="R360" s="46">
        <f t="shared" si="49"/>
        <v>1963</v>
      </c>
      <c r="S360" s="46">
        <f t="shared" si="50"/>
        <v>1963</v>
      </c>
      <c r="T360" s="115">
        <f t="shared" si="58"/>
        <v>1.9630000000000001</v>
      </c>
      <c r="U360" s="115">
        <f t="shared" si="57"/>
        <v>0.58889999999999998</v>
      </c>
      <c r="V360" s="45"/>
      <c r="W360" s="88"/>
      <c r="X360" s="88"/>
      <c r="Y360" s="88"/>
      <c r="Z360" s="75">
        <v>22</v>
      </c>
      <c r="AA360" s="45">
        <v>192</v>
      </c>
      <c r="AB360" s="53">
        <v>0.3</v>
      </c>
      <c r="AC360" s="88"/>
    </row>
    <row r="361" spans="1:29" s="84" customFormat="1" ht="15" customHeight="1">
      <c r="A361" s="42">
        <v>1</v>
      </c>
      <c r="B361" s="134"/>
      <c r="C361" s="98" t="s">
        <v>218</v>
      </c>
      <c r="D361" s="43" t="s">
        <v>23</v>
      </c>
      <c r="E361" s="43">
        <v>1</v>
      </c>
      <c r="F361" s="44">
        <v>74</v>
      </c>
      <c r="G361" s="43">
        <v>33</v>
      </c>
      <c r="H361" s="46"/>
      <c r="I361" s="46"/>
      <c r="J361" s="38">
        <v>144</v>
      </c>
      <c r="K361" s="38">
        <f>SUM(J361,,)</f>
        <v>144</v>
      </c>
      <c r="L361" s="46"/>
      <c r="M361" s="46"/>
      <c r="N361" s="38"/>
      <c r="O361" s="38"/>
      <c r="P361" s="38"/>
      <c r="Q361" s="38"/>
      <c r="R361" s="38">
        <f t="shared" si="49"/>
        <v>144</v>
      </c>
      <c r="S361" s="38">
        <f t="shared" si="50"/>
        <v>144</v>
      </c>
      <c r="T361" s="116">
        <f t="shared" si="58"/>
        <v>0.14400000000000002</v>
      </c>
      <c r="U361" s="116">
        <f t="shared" si="57"/>
        <v>4.3199999999999995E-2</v>
      </c>
      <c r="V361" s="45"/>
      <c r="W361" s="188"/>
      <c r="X361" s="188"/>
      <c r="Y361" s="188"/>
      <c r="Z361" s="189">
        <v>22</v>
      </c>
      <c r="AA361" s="43">
        <v>288</v>
      </c>
      <c r="AB361" s="48">
        <v>0.3</v>
      </c>
      <c r="AC361" s="88"/>
    </row>
    <row r="362" spans="1:29" s="84" customFormat="1" ht="15" customHeight="1">
      <c r="A362" s="55">
        <v>2</v>
      </c>
      <c r="B362" s="74"/>
      <c r="C362" s="98" t="s">
        <v>218</v>
      </c>
      <c r="D362" s="93" t="s">
        <v>23</v>
      </c>
      <c r="E362" s="189">
        <v>1</v>
      </c>
      <c r="F362" s="189">
        <v>75</v>
      </c>
      <c r="G362" s="55">
        <v>33</v>
      </c>
      <c r="H362" s="190"/>
      <c r="I362" s="190"/>
      <c r="J362" s="57">
        <v>216</v>
      </c>
      <c r="K362" s="57">
        <f>SUM(H362:J362)</f>
        <v>216</v>
      </c>
      <c r="L362" s="190"/>
      <c r="M362" s="190"/>
      <c r="N362" s="57"/>
      <c r="O362" s="57"/>
      <c r="P362" s="38"/>
      <c r="Q362" s="38"/>
      <c r="R362" s="38">
        <f t="shared" si="49"/>
        <v>216</v>
      </c>
      <c r="S362" s="38">
        <f t="shared" si="50"/>
        <v>216</v>
      </c>
      <c r="T362" s="116">
        <f t="shared" si="58"/>
        <v>0.216</v>
      </c>
      <c r="U362" s="116">
        <f t="shared" si="57"/>
        <v>6.4799999999999996E-2</v>
      </c>
      <c r="V362" s="55"/>
      <c r="W362" s="55"/>
      <c r="X362" s="130"/>
      <c r="Y362" s="130"/>
      <c r="Z362" s="55">
        <v>22</v>
      </c>
      <c r="AA362" s="55">
        <v>288</v>
      </c>
      <c r="AB362" s="69">
        <v>0.3</v>
      </c>
      <c r="AC362" s="88"/>
    </row>
    <row r="363" spans="1:29" ht="15" customHeight="1">
      <c r="A363" s="42">
        <v>3</v>
      </c>
      <c r="B363" s="74"/>
      <c r="C363" s="98" t="s">
        <v>218</v>
      </c>
      <c r="D363" s="93" t="s">
        <v>23</v>
      </c>
      <c r="E363" s="128">
        <v>3</v>
      </c>
      <c r="F363" s="128">
        <v>88</v>
      </c>
      <c r="G363" s="37"/>
      <c r="H363" s="129"/>
      <c r="I363" s="129"/>
      <c r="J363" s="57">
        <v>360</v>
      </c>
      <c r="K363" s="57">
        <f>SUM(H363:J363)</f>
        <v>360</v>
      </c>
      <c r="L363" s="129"/>
      <c r="M363" s="129"/>
      <c r="N363" s="57"/>
      <c r="O363" s="57"/>
      <c r="P363" s="38"/>
      <c r="Q363" s="38"/>
      <c r="R363" s="38">
        <f t="shared" si="49"/>
        <v>360</v>
      </c>
      <c r="S363" s="38">
        <f t="shared" si="50"/>
        <v>360</v>
      </c>
      <c r="T363" s="116">
        <f t="shared" si="58"/>
        <v>0.36000000000000004</v>
      </c>
      <c r="U363" s="116">
        <f t="shared" si="57"/>
        <v>0.108</v>
      </c>
      <c r="V363" s="55"/>
      <c r="W363" s="55"/>
      <c r="X363" s="130"/>
      <c r="Y363" s="130"/>
      <c r="Z363" s="55">
        <v>22</v>
      </c>
      <c r="AA363" s="55">
        <v>288</v>
      </c>
      <c r="AB363" s="69">
        <v>0.3</v>
      </c>
      <c r="AC363" s="131"/>
    </row>
    <row r="364" spans="1:29" ht="15" customHeight="1">
      <c r="A364" s="55">
        <v>4</v>
      </c>
      <c r="B364" s="126"/>
      <c r="C364" s="98" t="s">
        <v>218</v>
      </c>
      <c r="D364" s="43" t="s">
        <v>23</v>
      </c>
      <c r="E364" s="43">
        <v>0</v>
      </c>
      <c r="F364" s="44">
        <v>0</v>
      </c>
      <c r="G364" s="45"/>
      <c r="H364" s="38"/>
      <c r="I364" s="46"/>
      <c r="J364" s="38">
        <v>373</v>
      </c>
      <c r="K364" s="38">
        <f>SUM(J364,,)</f>
        <v>373</v>
      </c>
      <c r="L364" s="38"/>
      <c r="M364" s="46"/>
      <c r="N364" s="38"/>
      <c r="O364" s="38"/>
      <c r="P364" s="38"/>
      <c r="Q364" s="38"/>
      <c r="R364" s="38">
        <f t="shared" si="49"/>
        <v>373</v>
      </c>
      <c r="S364" s="38">
        <f t="shared" si="50"/>
        <v>373</v>
      </c>
      <c r="T364" s="116">
        <f t="shared" si="58"/>
        <v>0.373</v>
      </c>
      <c r="U364" s="116">
        <f t="shared" si="57"/>
        <v>0.11189999999999999</v>
      </c>
      <c r="V364" s="45"/>
      <c r="W364" s="88"/>
      <c r="X364" s="88"/>
      <c r="Y364" s="88"/>
      <c r="Z364" s="128">
        <v>22</v>
      </c>
      <c r="AA364" s="43">
        <v>288</v>
      </c>
      <c r="AB364" s="48">
        <v>0.3</v>
      </c>
      <c r="AC364" s="88"/>
    </row>
    <row r="365" spans="1:29" s="84" customFormat="1" ht="15" customHeight="1">
      <c r="A365" s="35"/>
      <c r="B365" s="74"/>
      <c r="C365" s="191" t="s">
        <v>24</v>
      </c>
      <c r="D365" s="36" t="s">
        <v>23</v>
      </c>
      <c r="E365" s="192"/>
      <c r="F365" s="192"/>
      <c r="G365" s="37"/>
      <c r="H365" s="193">
        <f>SUM(H361:H362)</f>
        <v>0</v>
      </c>
      <c r="I365" s="193"/>
      <c r="J365" s="193">
        <f>SUM(J361:J364)</f>
        <v>1093</v>
      </c>
      <c r="K365" s="193">
        <f>SUM(K361:K364)</f>
        <v>1093</v>
      </c>
      <c r="L365" s="193"/>
      <c r="M365" s="193"/>
      <c r="N365" s="193"/>
      <c r="O365" s="193"/>
      <c r="P365" s="46"/>
      <c r="Q365" s="46"/>
      <c r="R365" s="46">
        <f t="shared" si="49"/>
        <v>1093</v>
      </c>
      <c r="S365" s="46">
        <f t="shared" si="50"/>
        <v>1093</v>
      </c>
      <c r="T365" s="115">
        <f t="shared" si="58"/>
        <v>1.093</v>
      </c>
      <c r="U365" s="194">
        <f t="shared" si="57"/>
        <v>0.32789999999999997</v>
      </c>
      <c r="V365" s="35"/>
      <c r="W365" s="35"/>
      <c r="X365" s="39"/>
      <c r="Y365" s="39"/>
      <c r="Z365" s="35">
        <v>22</v>
      </c>
      <c r="AA365" s="35">
        <v>288</v>
      </c>
      <c r="AB365" s="40">
        <v>0.3</v>
      </c>
      <c r="AC365" s="88"/>
    </row>
    <row r="366" spans="1:29" s="84" customFormat="1" ht="15" customHeight="1">
      <c r="A366" s="42">
        <v>1</v>
      </c>
      <c r="B366" s="126"/>
      <c r="C366" s="98" t="s">
        <v>219</v>
      </c>
      <c r="D366" s="43" t="s">
        <v>23</v>
      </c>
      <c r="E366" s="43">
        <v>37</v>
      </c>
      <c r="F366" s="44">
        <v>55</v>
      </c>
      <c r="G366" s="43">
        <v>255</v>
      </c>
      <c r="H366" s="46"/>
      <c r="I366" s="46"/>
      <c r="J366" s="38">
        <v>12</v>
      </c>
      <c r="K366" s="38">
        <f>SUM(J366,,)</f>
        <v>12</v>
      </c>
      <c r="L366" s="46"/>
      <c r="M366" s="46"/>
      <c r="N366" s="38"/>
      <c r="O366" s="38"/>
      <c r="P366" s="38"/>
      <c r="Q366" s="38"/>
      <c r="R366" s="38">
        <f t="shared" si="49"/>
        <v>12</v>
      </c>
      <c r="S366" s="38">
        <f t="shared" si="50"/>
        <v>12</v>
      </c>
      <c r="T366" s="116">
        <f t="shared" si="58"/>
        <v>1.2E-2</v>
      </c>
      <c r="U366" s="116">
        <f t="shared" si="57"/>
        <v>3.5999999999999995E-3</v>
      </c>
      <c r="V366" s="45"/>
      <c r="W366" s="188"/>
      <c r="X366" s="188"/>
      <c r="Y366" s="188"/>
      <c r="Z366" s="189">
        <v>33</v>
      </c>
      <c r="AA366" s="43">
        <v>88</v>
      </c>
      <c r="AB366" s="48">
        <v>0.3</v>
      </c>
      <c r="AC366" s="88"/>
    </row>
    <row r="367" spans="1:29" s="84" customFormat="1" ht="15" customHeight="1">
      <c r="A367" s="42">
        <v>2</v>
      </c>
      <c r="B367" s="126"/>
      <c r="C367" s="98" t="s">
        <v>219</v>
      </c>
      <c r="D367" s="43" t="s">
        <v>23</v>
      </c>
      <c r="E367" s="43">
        <v>10</v>
      </c>
      <c r="F367" s="44">
        <v>57</v>
      </c>
      <c r="G367" s="43">
        <v>255</v>
      </c>
      <c r="H367" s="46"/>
      <c r="I367" s="46"/>
      <c r="J367" s="38">
        <v>184</v>
      </c>
      <c r="K367" s="38">
        <f>SUM(J367,,)</f>
        <v>184</v>
      </c>
      <c r="L367" s="46"/>
      <c r="M367" s="46"/>
      <c r="N367" s="38"/>
      <c r="O367" s="38"/>
      <c r="P367" s="38"/>
      <c r="Q367" s="38"/>
      <c r="R367" s="38">
        <f t="shared" si="49"/>
        <v>184</v>
      </c>
      <c r="S367" s="38">
        <f t="shared" si="50"/>
        <v>184</v>
      </c>
      <c r="T367" s="116">
        <f t="shared" si="58"/>
        <v>0.184</v>
      </c>
      <c r="U367" s="116">
        <f t="shared" si="57"/>
        <v>5.5199999999999999E-2</v>
      </c>
      <c r="V367" s="45"/>
      <c r="W367" s="188"/>
      <c r="X367" s="188"/>
      <c r="Y367" s="188"/>
      <c r="Z367" s="189">
        <v>33</v>
      </c>
      <c r="AA367" s="43">
        <v>88</v>
      </c>
      <c r="AB367" s="48">
        <v>0.3</v>
      </c>
      <c r="AC367" s="88"/>
    </row>
    <row r="368" spans="1:29" s="84" customFormat="1" ht="15" customHeight="1">
      <c r="A368" s="42">
        <v>3</v>
      </c>
      <c r="B368" s="126"/>
      <c r="C368" s="98" t="s">
        <v>219</v>
      </c>
      <c r="D368" s="43" t="s">
        <v>23</v>
      </c>
      <c r="E368" s="43">
        <v>28</v>
      </c>
      <c r="F368" s="44">
        <v>57</v>
      </c>
      <c r="G368" s="43">
        <v>255</v>
      </c>
      <c r="H368" s="46"/>
      <c r="I368" s="46"/>
      <c r="J368" s="38">
        <v>949</v>
      </c>
      <c r="K368" s="38">
        <f t="shared" ref="K368:K375" si="59">SUM(J368,,)</f>
        <v>949</v>
      </c>
      <c r="L368" s="46"/>
      <c r="M368" s="46"/>
      <c r="N368" s="38"/>
      <c r="O368" s="38"/>
      <c r="P368" s="38"/>
      <c r="Q368" s="38"/>
      <c r="R368" s="38">
        <f t="shared" si="49"/>
        <v>949</v>
      </c>
      <c r="S368" s="38">
        <f t="shared" si="50"/>
        <v>949</v>
      </c>
      <c r="T368" s="116">
        <f t="shared" si="58"/>
        <v>0.94899999999999995</v>
      </c>
      <c r="U368" s="116">
        <f t="shared" si="57"/>
        <v>0.28470000000000001</v>
      </c>
      <c r="V368" s="45"/>
      <c r="W368" s="188"/>
      <c r="X368" s="188"/>
      <c r="Y368" s="188"/>
      <c r="Z368" s="189">
        <v>33</v>
      </c>
      <c r="AA368" s="43">
        <v>88</v>
      </c>
      <c r="AB368" s="48">
        <v>0.3</v>
      </c>
      <c r="AC368" s="88"/>
    </row>
    <row r="369" spans="1:29" s="84" customFormat="1" ht="15" customHeight="1">
      <c r="A369" s="42">
        <v>4</v>
      </c>
      <c r="B369" s="126"/>
      <c r="C369" s="98" t="s">
        <v>219</v>
      </c>
      <c r="D369" s="43" t="s">
        <v>23</v>
      </c>
      <c r="E369" s="43">
        <v>14</v>
      </c>
      <c r="F369" s="44">
        <v>58</v>
      </c>
      <c r="G369" s="43">
        <v>255</v>
      </c>
      <c r="H369" s="46"/>
      <c r="I369" s="46"/>
      <c r="J369" s="38">
        <v>685</v>
      </c>
      <c r="K369" s="38">
        <f t="shared" si="59"/>
        <v>685</v>
      </c>
      <c r="L369" s="46"/>
      <c r="M369" s="46"/>
      <c r="N369" s="38"/>
      <c r="O369" s="38"/>
      <c r="P369" s="38"/>
      <c r="Q369" s="38"/>
      <c r="R369" s="38">
        <f t="shared" si="49"/>
        <v>685</v>
      </c>
      <c r="S369" s="38">
        <f t="shared" si="50"/>
        <v>685</v>
      </c>
      <c r="T369" s="116">
        <f t="shared" si="58"/>
        <v>0.68500000000000005</v>
      </c>
      <c r="U369" s="116">
        <f t="shared" si="57"/>
        <v>0.20549999999999999</v>
      </c>
      <c r="V369" s="45"/>
      <c r="W369" s="188"/>
      <c r="X369" s="188"/>
      <c r="Y369" s="188"/>
      <c r="Z369" s="189">
        <v>33</v>
      </c>
      <c r="AA369" s="43">
        <v>88</v>
      </c>
      <c r="AB369" s="48">
        <v>0.3</v>
      </c>
      <c r="AC369" s="88"/>
    </row>
    <row r="370" spans="1:29" s="84" customFormat="1" ht="15" customHeight="1">
      <c r="A370" s="42">
        <v>5</v>
      </c>
      <c r="B370" s="126"/>
      <c r="C370" s="98" t="s">
        <v>219</v>
      </c>
      <c r="D370" s="43" t="s">
        <v>23</v>
      </c>
      <c r="E370" s="43">
        <v>6</v>
      </c>
      <c r="F370" s="44">
        <v>59</v>
      </c>
      <c r="G370" s="43">
        <v>255</v>
      </c>
      <c r="H370" s="46"/>
      <c r="I370" s="46"/>
      <c r="J370" s="38">
        <v>10</v>
      </c>
      <c r="K370" s="38">
        <f t="shared" si="59"/>
        <v>10</v>
      </c>
      <c r="L370" s="46"/>
      <c r="M370" s="46"/>
      <c r="N370" s="38"/>
      <c r="O370" s="38"/>
      <c r="P370" s="38"/>
      <c r="Q370" s="38"/>
      <c r="R370" s="38">
        <f t="shared" si="49"/>
        <v>10</v>
      </c>
      <c r="S370" s="38">
        <f t="shared" si="50"/>
        <v>10</v>
      </c>
      <c r="T370" s="116">
        <f t="shared" si="58"/>
        <v>0.01</v>
      </c>
      <c r="U370" s="116">
        <f t="shared" si="57"/>
        <v>3.0000000000000001E-3</v>
      </c>
      <c r="V370" s="45"/>
      <c r="W370" s="188"/>
      <c r="X370" s="188"/>
      <c r="Y370" s="188"/>
      <c r="Z370" s="189">
        <v>33</v>
      </c>
      <c r="AA370" s="43">
        <v>88</v>
      </c>
      <c r="AB370" s="48">
        <v>0.3</v>
      </c>
      <c r="AC370" s="88"/>
    </row>
    <row r="371" spans="1:29" s="84" customFormat="1" ht="15" customHeight="1">
      <c r="A371" s="42">
        <v>6</v>
      </c>
      <c r="B371" s="126"/>
      <c r="C371" s="98" t="s">
        <v>219</v>
      </c>
      <c r="D371" s="43" t="s">
        <v>23</v>
      </c>
      <c r="E371" s="43">
        <v>2</v>
      </c>
      <c r="F371" s="44">
        <v>61</v>
      </c>
      <c r="G371" s="45"/>
      <c r="H371" s="46"/>
      <c r="I371" s="46"/>
      <c r="J371" s="38">
        <v>176</v>
      </c>
      <c r="K371" s="38">
        <f t="shared" si="59"/>
        <v>176</v>
      </c>
      <c r="L371" s="46"/>
      <c r="M371" s="46"/>
      <c r="N371" s="38"/>
      <c r="O371" s="38"/>
      <c r="P371" s="38"/>
      <c r="Q371" s="38"/>
      <c r="R371" s="38">
        <f t="shared" si="49"/>
        <v>176</v>
      </c>
      <c r="S371" s="38">
        <f t="shared" si="50"/>
        <v>176</v>
      </c>
      <c r="T371" s="116">
        <f t="shared" si="58"/>
        <v>0.17599999999999999</v>
      </c>
      <c r="U371" s="116">
        <f t="shared" si="57"/>
        <v>5.28E-2</v>
      </c>
      <c r="V371" s="45"/>
      <c r="W371" s="188"/>
      <c r="X371" s="188"/>
      <c r="Y371" s="188"/>
      <c r="Z371" s="189">
        <v>33</v>
      </c>
      <c r="AA371" s="43">
        <v>88</v>
      </c>
      <c r="AB371" s="48">
        <v>0.3</v>
      </c>
      <c r="AC371" s="88"/>
    </row>
    <row r="372" spans="1:29" s="84" customFormat="1" ht="15" customHeight="1">
      <c r="A372" s="42">
        <v>7</v>
      </c>
      <c r="B372" s="126"/>
      <c r="C372" s="98" t="s">
        <v>219</v>
      </c>
      <c r="D372" s="43" t="s">
        <v>23</v>
      </c>
      <c r="E372" s="43">
        <v>4</v>
      </c>
      <c r="F372" s="44">
        <v>68</v>
      </c>
      <c r="G372" s="45"/>
      <c r="H372" s="46"/>
      <c r="I372" s="46"/>
      <c r="J372" s="38">
        <v>4</v>
      </c>
      <c r="K372" s="38">
        <f t="shared" si="59"/>
        <v>4</v>
      </c>
      <c r="L372" s="46"/>
      <c r="M372" s="46"/>
      <c r="N372" s="38"/>
      <c r="O372" s="38"/>
      <c r="P372" s="38"/>
      <c r="Q372" s="38"/>
      <c r="R372" s="38">
        <f t="shared" si="49"/>
        <v>4</v>
      </c>
      <c r="S372" s="38">
        <f t="shared" si="50"/>
        <v>4</v>
      </c>
      <c r="T372" s="116">
        <f t="shared" si="58"/>
        <v>4.0000000000000001E-3</v>
      </c>
      <c r="U372" s="116">
        <f t="shared" si="57"/>
        <v>1.1999999999999999E-3</v>
      </c>
      <c r="V372" s="45"/>
      <c r="W372" s="188"/>
      <c r="X372" s="188"/>
      <c r="Y372" s="188"/>
      <c r="Z372" s="189">
        <v>33</v>
      </c>
      <c r="AA372" s="43">
        <v>88</v>
      </c>
      <c r="AB372" s="48">
        <v>0.3</v>
      </c>
      <c r="AC372" s="88"/>
    </row>
    <row r="373" spans="1:29" s="84" customFormat="1" ht="15" customHeight="1">
      <c r="A373" s="42">
        <v>8</v>
      </c>
      <c r="B373" s="126"/>
      <c r="C373" s="98" t="s">
        <v>219</v>
      </c>
      <c r="D373" s="43" t="s">
        <v>23</v>
      </c>
      <c r="E373" s="43">
        <v>1</v>
      </c>
      <c r="F373" s="44">
        <v>71</v>
      </c>
      <c r="G373" s="45"/>
      <c r="H373" s="46"/>
      <c r="I373" s="46"/>
      <c r="J373" s="38">
        <v>600</v>
      </c>
      <c r="K373" s="38">
        <f t="shared" si="59"/>
        <v>600</v>
      </c>
      <c r="L373" s="46"/>
      <c r="M373" s="46"/>
      <c r="N373" s="38"/>
      <c r="O373" s="38"/>
      <c r="P373" s="38"/>
      <c r="Q373" s="38"/>
      <c r="R373" s="38">
        <f t="shared" si="49"/>
        <v>600</v>
      </c>
      <c r="S373" s="38">
        <f t="shared" si="50"/>
        <v>600</v>
      </c>
      <c r="T373" s="116">
        <f t="shared" si="58"/>
        <v>0.6</v>
      </c>
      <c r="U373" s="116">
        <f t="shared" si="57"/>
        <v>0.18</v>
      </c>
      <c r="V373" s="45"/>
      <c r="W373" s="188"/>
      <c r="X373" s="188"/>
      <c r="Y373" s="188"/>
      <c r="Z373" s="189">
        <v>33</v>
      </c>
      <c r="AA373" s="43">
        <v>88</v>
      </c>
      <c r="AB373" s="48">
        <v>0.3</v>
      </c>
      <c r="AC373" s="88"/>
    </row>
    <row r="374" spans="1:29" ht="15" customHeight="1">
      <c r="A374" s="42">
        <v>9</v>
      </c>
      <c r="B374" s="126"/>
      <c r="C374" s="98" t="s">
        <v>219</v>
      </c>
      <c r="D374" s="43" t="s">
        <v>23</v>
      </c>
      <c r="E374" s="43">
        <v>2</v>
      </c>
      <c r="F374" s="44">
        <v>71</v>
      </c>
      <c r="G374" s="45"/>
      <c r="H374" s="46"/>
      <c r="I374" s="46"/>
      <c r="J374" s="38">
        <v>3100</v>
      </c>
      <c r="K374" s="38">
        <f t="shared" si="59"/>
        <v>3100</v>
      </c>
      <c r="L374" s="46"/>
      <c r="M374" s="46"/>
      <c r="N374" s="38"/>
      <c r="O374" s="38"/>
      <c r="P374" s="38"/>
      <c r="Q374" s="38"/>
      <c r="R374" s="38">
        <f t="shared" si="49"/>
        <v>3100</v>
      </c>
      <c r="S374" s="38">
        <f t="shared" si="50"/>
        <v>3100</v>
      </c>
      <c r="T374" s="116">
        <f t="shared" si="58"/>
        <v>3.1</v>
      </c>
      <c r="U374" s="116">
        <f t="shared" si="57"/>
        <v>0.93</v>
      </c>
      <c r="V374" s="45"/>
      <c r="W374" s="88"/>
      <c r="X374" s="88"/>
      <c r="Y374" s="88"/>
      <c r="Z374" s="128">
        <v>33</v>
      </c>
      <c r="AA374" s="43">
        <v>88</v>
      </c>
      <c r="AB374" s="48">
        <v>0.3</v>
      </c>
      <c r="AC374" s="88"/>
    </row>
    <row r="375" spans="1:29" ht="15" customHeight="1">
      <c r="A375" s="42">
        <v>10</v>
      </c>
      <c r="B375" s="126"/>
      <c r="C375" s="98" t="s">
        <v>219</v>
      </c>
      <c r="D375" s="43" t="s">
        <v>23</v>
      </c>
      <c r="E375" s="43">
        <v>1</v>
      </c>
      <c r="F375" s="44">
        <v>75</v>
      </c>
      <c r="G375" s="45"/>
      <c r="H375" s="46"/>
      <c r="I375" s="46"/>
      <c r="J375" s="38">
        <v>22</v>
      </c>
      <c r="K375" s="38">
        <f t="shared" si="59"/>
        <v>22</v>
      </c>
      <c r="L375" s="46"/>
      <c r="M375" s="46"/>
      <c r="N375" s="38"/>
      <c r="O375" s="38"/>
      <c r="P375" s="38"/>
      <c r="Q375" s="38"/>
      <c r="R375" s="38">
        <f t="shared" si="49"/>
        <v>22</v>
      </c>
      <c r="S375" s="38">
        <f t="shared" si="50"/>
        <v>22</v>
      </c>
      <c r="T375" s="116">
        <f t="shared" si="58"/>
        <v>2.1999999999999999E-2</v>
      </c>
      <c r="U375" s="116">
        <f t="shared" si="57"/>
        <v>6.6E-3</v>
      </c>
      <c r="V375" s="45"/>
      <c r="W375" s="88"/>
      <c r="X375" s="88"/>
      <c r="Y375" s="88"/>
      <c r="Z375" s="128">
        <v>33</v>
      </c>
      <c r="AA375" s="43">
        <v>88</v>
      </c>
      <c r="AB375" s="48">
        <v>0.3</v>
      </c>
      <c r="AC375" s="88"/>
    </row>
    <row r="376" spans="1:29" ht="15" customHeight="1">
      <c r="A376" s="42">
        <v>11</v>
      </c>
      <c r="B376" s="126"/>
      <c r="C376" s="98" t="s">
        <v>219</v>
      </c>
      <c r="D376" s="43" t="s">
        <v>23</v>
      </c>
      <c r="E376" s="43">
        <v>0</v>
      </c>
      <c r="F376" s="44">
        <v>0</v>
      </c>
      <c r="G376" s="45"/>
      <c r="H376" s="46"/>
      <c r="I376" s="46"/>
      <c r="J376" s="38">
        <v>15</v>
      </c>
      <c r="K376" s="38">
        <f>SUM(J376,,)</f>
        <v>15</v>
      </c>
      <c r="L376" s="46"/>
      <c r="M376" s="46"/>
      <c r="N376" s="38"/>
      <c r="O376" s="38"/>
      <c r="P376" s="38"/>
      <c r="Q376" s="38"/>
      <c r="R376" s="38">
        <f t="shared" si="49"/>
        <v>15</v>
      </c>
      <c r="S376" s="38">
        <f t="shared" si="50"/>
        <v>15</v>
      </c>
      <c r="T376" s="116">
        <f t="shared" si="58"/>
        <v>1.5000000000000001E-2</v>
      </c>
      <c r="U376" s="116">
        <f t="shared" si="57"/>
        <v>4.4999999999999997E-3</v>
      </c>
      <c r="V376" s="45"/>
      <c r="W376" s="88"/>
      <c r="X376" s="88"/>
      <c r="Y376" s="88"/>
      <c r="Z376" s="128">
        <v>33</v>
      </c>
      <c r="AA376" s="43">
        <v>88</v>
      </c>
      <c r="AB376" s="48">
        <v>0.3</v>
      </c>
      <c r="AC376" s="88"/>
    </row>
    <row r="377" spans="1:29" s="84" customFormat="1" ht="15" customHeight="1">
      <c r="A377" s="35"/>
      <c r="B377" s="74"/>
      <c r="C377" s="191" t="s">
        <v>24</v>
      </c>
      <c r="D377" s="36" t="s">
        <v>23</v>
      </c>
      <c r="E377" s="192"/>
      <c r="F377" s="192"/>
      <c r="G377" s="37"/>
      <c r="H377" s="193"/>
      <c r="I377" s="193"/>
      <c r="J377" s="193">
        <f>SUM(J366:J376)</f>
        <v>5757</v>
      </c>
      <c r="K377" s="193">
        <f>SUM(K366:K376)</f>
        <v>5757</v>
      </c>
      <c r="L377" s="193"/>
      <c r="M377" s="193"/>
      <c r="N377" s="193"/>
      <c r="O377" s="193"/>
      <c r="P377" s="46"/>
      <c r="Q377" s="46"/>
      <c r="R377" s="46">
        <f t="shared" si="49"/>
        <v>5757</v>
      </c>
      <c r="S377" s="46">
        <f t="shared" si="50"/>
        <v>5757</v>
      </c>
      <c r="T377" s="115">
        <f t="shared" si="58"/>
        <v>5.7569999999999997</v>
      </c>
      <c r="U377" s="115">
        <f t="shared" si="57"/>
        <v>1.7270999999999999</v>
      </c>
      <c r="V377" s="35"/>
      <c r="W377" s="35"/>
      <c r="X377" s="39"/>
      <c r="Y377" s="39"/>
      <c r="Z377" s="35">
        <v>33</v>
      </c>
      <c r="AA377" s="35">
        <v>88</v>
      </c>
      <c r="AB377" s="40">
        <v>0.3</v>
      </c>
      <c r="AC377" s="88"/>
    </row>
    <row r="378" spans="1:29" ht="15" customHeight="1">
      <c r="A378" s="42">
        <v>1</v>
      </c>
      <c r="B378" s="126"/>
      <c r="C378" s="98" t="s">
        <v>220</v>
      </c>
      <c r="D378" s="43" t="s">
        <v>23</v>
      </c>
      <c r="E378" s="43">
        <v>0</v>
      </c>
      <c r="F378" s="44">
        <v>0</v>
      </c>
      <c r="G378" s="45"/>
      <c r="H378" s="46"/>
      <c r="I378" s="46"/>
      <c r="J378" s="38">
        <v>20</v>
      </c>
      <c r="K378" s="46">
        <f>SUM(J378,,)</f>
        <v>20</v>
      </c>
      <c r="L378" s="46"/>
      <c r="M378" s="46"/>
      <c r="N378" s="38"/>
      <c r="O378" s="46"/>
      <c r="P378" s="38"/>
      <c r="Q378" s="38"/>
      <c r="R378" s="38">
        <f t="shared" si="49"/>
        <v>20</v>
      </c>
      <c r="S378" s="38">
        <f t="shared" si="50"/>
        <v>20</v>
      </c>
      <c r="T378" s="116">
        <f>(K378*AA378/1000)/AA378</f>
        <v>0.02</v>
      </c>
      <c r="U378" s="116">
        <f>AB378*K378/1000</f>
        <v>1.6000000000000001E-3</v>
      </c>
      <c r="V378" s="45"/>
      <c r="W378" s="88"/>
      <c r="X378" s="88"/>
      <c r="Y378" s="88"/>
      <c r="Z378" s="55">
        <v>0.01</v>
      </c>
      <c r="AA378" s="43">
        <v>1</v>
      </c>
      <c r="AB378" s="48">
        <v>0.08</v>
      </c>
      <c r="AC378" s="88"/>
    </row>
    <row r="379" spans="1:29" s="84" customFormat="1" ht="15" customHeight="1">
      <c r="A379" s="35"/>
      <c r="B379" s="74"/>
      <c r="C379" s="82" t="s">
        <v>24</v>
      </c>
      <c r="D379" s="36" t="s">
        <v>23</v>
      </c>
      <c r="E379" s="75"/>
      <c r="F379" s="75"/>
      <c r="G379" s="37"/>
      <c r="H379" s="87"/>
      <c r="I379" s="87"/>
      <c r="J379" s="87">
        <f>J378</f>
        <v>20</v>
      </c>
      <c r="K379" s="87">
        <f>K378</f>
        <v>20</v>
      </c>
      <c r="L379" s="87"/>
      <c r="M379" s="87"/>
      <c r="N379" s="87"/>
      <c r="O379" s="87"/>
      <c r="P379" s="38"/>
      <c r="Q379" s="38"/>
      <c r="R379" s="38">
        <f t="shared" si="49"/>
        <v>20</v>
      </c>
      <c r="S379" s="38">
        <f t="shared" si="50"/>
        <v>20</v>
      </c>
      <c r="T379" s="115">
        <f>SUM(T378:T378)</f>
        <v>0.02</v>
      </c>
      <c r="U379" s="115">
        <f>K379*AB379/1000</f>
        <v>1.6000000000000001E-3</v>
      </c>
      <c r="V379" s="35"/>
      <c r="W379" s="35"/>
      <c r="X379" s="39"/>
      <c r="Y379" s="39"/>
      <c r="Z379" s="35">
        <v>0.01</v>
      </c>
      <c r="AA379" s="35">
        <v>1</v>
      </c>
      <c r="AB379" s="40">
        <v>0.08</v>
      </c>
      <c r="AC379" s="41"/>
    </row>
    <row r="380" spans="1:29" s="96" customFormat="1" ht="15" customHeight="1">
      <c r="A380" s="42">
        <v>1</v>
      </c>
      <c r="B380" s="126"/>
      <c r="C380" s="98" t="s">
        <v>221</v>
      </c>
      <c r="D380" s="93" t="s">
        <v>23</v>
      </c>
      <c r="E380" s="43">
        <v>112</v>
      </c>
      <c r="F380" s="44">
        <v>75</v>
      </c>
      <c r="G380" s="44"/>
      <c r="H380" s="195"/>
      <c r="I380" s="195"/>
      <c r="J380" s="38"/>
      <c r="K380" s="38"/>
      <c r="L380" s="195"/>
      <c r="M380" s="195"/>
      <c r="N380" s="38">
        <v>50</v>
      </c>
      <c r="O380" s="38">
        <f t="shared" ref="O380:O381" si="60">SUM(N380,,)</f>
        <v>50</v>
      </c>
      <c r="P380" s="38"/>
      <c r="Q380" s="38"/>
      <c r="R380" s="38">
        <f t="shared" si="49"/>
        <v>50</v>
      </c>
      <c r="S380" s="38">
        <f t="shared" si="50"/>
        <v>50</v>
      </c>
      <c r="T380" s="116">
        <f t="shared" ref="T380:T382" si="61">Z380/AA380*S380/1000</f>
        <v>1.5</v>
      </c>
      <c r="U380" s="116">
        <f t="shared" ref="U380:U383" si="62">AB380*S380/1000</f>
        <v>1.2150000000000001</v>
      </c>
      <c r="V380" s="43"/>
      <c r="W380" s="133"/>
      <c r="X380" s="133"/>
      <c r="Y380" s="133"/>
      <c r="Z380" s="128">
        <v>30</v>
      </c>
      <c r="AA380" s="43">
        <v>1</v>
      </c>
      <c r="AB380" s="135">
        <v>24.3</v>
      </c>
      <c r="AC380" s="133"/>
    </row>
    <row r="381" spans="1:29" s="84" customFormat="1" ht="15" customHeight="1">
      <c r="A381" s="49"/>
      <c r="B381" s="132"/>
      <c r="C381" s="50" t="s">
        <v>24</v>
      </c>
      <c r="D381" s="36" t="s">
        <v>23</v>
      </c>
      <c r="E381" s="45"/>
      <c r="F381" s="51"/>
      <c r="G381" s="51"/>
      <c r="H381" s="91"/>
      <c r="I381" s="91"/>
      <c r="J381" s="46"/>
      <c r="K381" s="46"/>
      <c r="L381" s="91"/>
      <c r="M381" s="91"/>
      <c r="N381" s="46">
        <f>SUM(N380)</f>
        <v>50</v>
      </c>
      <c r="O381" s="46">
        <f t="shared" si="60"/>
        <v>50</v>
      </c>
      <c r="P381" s="38"/>
      <c r="Q381" s="38"/>
      <c r="R381" s="38">
        <f t="shared" si="49"/>
        <v>50</v>
      </c>
      <c r="S381" s="38">
        <f t="shared" si="50"/>
        <v>50</v>
      </c>
      <c r="T381" s="115">
        <f t="shared" si="61"/>
        <v>1.5</v>
      </c>
      <c r="U381" s="115">
        <f t="shared" si="62"/>
        <v>1.2150000000000001</v>
      </c>
      <c r="V381" s="45"/>
      <c r="W381" s="88"/>
      <c r="X381" s="88"/>
      <c r="Y381" s="88"/>
      <c r="Z381" s="75">
        <v>30</v>
      </c>
      <c r="AA381" s="45">
        <v>1</v>
      </c>
      <c r="AB381" s="83">
        <v>24.3</v>
      </c>
      <c r="AC381" s="88"/>
    </row>
    <row r="382" spans="1:29" s="96" customFormat="1" ht="15" customHeight="1">
      <c r="A382" s="42">
        <v>1</v>
      </c>
      <c r="B382" s="126"/>
      <c r="C382" s="98" t="s">
        <v>222</v>
      </c>
      <c r="D382" s="93" t="s">
        <v>23</v>
      </c>
      <c r="E382" s="43"/>
      <c r="F382" s="44"/>
      <c r="G382" s="44"/>
      <c r="H382" s="195"/>
      <c r="I382" s="195"/>
      <c r="J382" s="38">
        <v>5</v>
      </c>
      <c r="K382" s="38">
        <f t="shared" ref="K382" si="63">SUM(J382,,)</f>
        <v>5</v>
      </c>
      <c r="L382" s="195"/>
      <c r="M382" s="195"/>
      <c r="N382" s="38"/>
      <c r="O382" s="38"/>
      <c r="P382" s="38"/>
      <c r="Q382" s="38"/>
      <c r="R382" s="38">
        <f t="shared" si="49"/>
        <v>5</v>
      </c>
      <c r="S382" s="38">
        <f t="shared" si="50"/>
        <v>5</v>
      </c>
      <c r="T382" s="116">
        <f t="shared" si="61"/>
        <v>0.06</v>
      </c>
      <c r="U382" s="116">
        <f t="shared" si="62"/>
        <v>4.5499999999999999E-2</v>
      </c>
      <c r="V382" s="43"/>
      <c r="W382" s="133"/>
      <c r="X382" s="133"/>
      <c r="Y382" s="133"/>
      <c r="Z382" s="128">
        <v>12</v>
      </c>
      <c r="AA382" s="43">
        <v>1</v>
      </c>
      <c r="AB382" s="135">
        <v>9.1</v>
      </c>
      <c r="AC382" s="133"/>
    </row>
    <row r="383" spans="1:29" s="84" customFormat="1" ht="15" customHeight="1">
      <c r="A383" s="49"/>
      <c r="B383" s="85"/>
      <c r="C383" s="50" t="s">
        <v>24</v>
      </c>
      <c r="D383" s="36" t="s">
        <v>23</v>
      </c>
      <c r="E383" s="45"/>
      <c r="F383" s="45"/>
      <c r="G383" s="45"/>
      <c r="H383" s="46"/>
      <c r="I383" s="46"/>
      <c r="J383" s="46">
        <f t="shared" ref="J383:K383" si="64">J382</f>
        <v>5</v>
      </c>
      <c r="K383" s="46">
        <f t="shared" si="64"/>
        <v>5</v>
      </c>
      <c r="L383" s="46"/>
      <c r="M383" s="46"/>
      <c r="N383" s="46"/>
      <c r="O383" s="46"/>
      <c r="P383" s="38"/>
      <c r="Q383" s="38"/>
      <c r="R383" s="38">
        <f t="shared" si="49"/>
        <v>5</v>
      </c>
      <c r="S383" s="38">
        <f t="shared" si="50"/>
        <v>5</v>
      </c>
      <c r="T383" s="115">
        <f>Z383/AA383*K383/1000</f>
        <v>0.06</v>
      </c>
      <c r="U383" s="115">
        <f t="shared" si="62"/>
        <v>4.5499999999999999E-2</v>
      </c>
      <c r="V383" s="45"/>
      <c r="W383" s="88"/>
      <c r="X383" s="88"/>
      <c r="Y383" s="88"/>
      <c r="Z383" s="75">
        <v>12</v>
      </c>
      <c r="AA383" s="45">
        <v>1</v>
      </c>
      <c r="AB383" s="83">
        <v>9.1</v>
      </c>
      <c r="AC383" s="88"/>
    </row>
    <row r="384" spans="1:29" ht="15" customHeight="1">
      <c r="A384" s="42"/>
      <c r="B384" s="92"/>
      <c r="C384" s="52" t="s">
        <v>223</v>
      </c>
      <c r="D384" s="93"/>
      <c r="E384" s="43"/>
      <c r="F384" s="43"/>
      <c r="G384" s="43"/>
      <c r="H384" s="38"/>
      <c r="I384" s="38"/>
      <c r="J384" s="38"/>
      <c r="K384" s="38"/>
      <c r="L384" s="38"/>
      <c r="M384" s="38"/>
      <c r="N384" s="38"/>
      <c r="O384" s="38"/>
      <c r="P384" s="38"/>
      <c r="Q384" s="38"/>
      <c r="R384" s="38">
        <f t="shared" si="49"/>
        <v>0</v>
      </c>
      <c r="S384" s="38">
        <f t="shared" si="50"/>
        <v>0</v>
      </c>
      <c r="T384" s="116"/>
      <c r="U384" s="116"/>
      <c r="V384" s="71"/>
      <c r="W384" s="72"/>
      <c r="X384" s="57"/>
      <c r="Y384" s="57"/>
      <c r="Z384" s="71"/>
      <c r="AA384" s="71"/>
      <c r="AB384" s="73"/>
      <c r="AC384" s="72"/>
    </row>
    <row r="385" spans="1:29" ht="15" customHeight="1">
      <c r="A385" s="196">
        <v>1</v>
      </c>
      <c r="B385" s="197"/>
      <c r="C385" s="198" t="s">
        <v>224</v>
      </c>
      <c r="D385" s="93" t="s">
        <v>23</v>
      </c>
      <c r="E385" s="199"/>
      <c r="F385" s="200"/>
      <c r="G385" s="200"/>
      <c r="H385" s="201"/>
      <c r="I385" s="201"/>
      <c r="J385" s="201"/>
      <c r="K385" s="38"/>
      <c r="L385" s="201"/>
      <c r="M385" s="201"/>
      <c r="N385" s="201">
        <v>3</v>
      </c>
      <c r="O385" s="38">
        <f>SUM(L385:N385)</f>
        <v>3</v>
      </c>
      <c r="P385" s="38"/>
      <c r="Q385" s="38"/>
      <c r="R385" s="38">
        <f t="shared" si="49"/>
        <v>3</v>
      </c>
      <c r="S385" s="38">
        <f t="shared" si="50"/>
        <v>3</v>
      </c>
      <c r="T385" s="116">
        <f>Z385/AA385*S385/1000</f>
        <v>2.1000000000000001E-2</v>
      </c>
      <c r="U385" s="116">
        <f t="shared" ref="U385:U386" si="65">AB385*S385/1000</f>
        <v>6.3000000000000009E-3</v>
      </c>
      <c r="V385" s="202" t="s">
        <v>32</v>
      </c>
      <c r="W385" s="202"/>
      <c r="X385" s="202"/>
      <c r="Y385" s="202"/>
      <c r="Z385" s="183">
        <v>7</v>
      </c>
      <c r="AA385" s="200">
        <v>1</v>
      </c>
      <c r="AB385" s="135">
        <v>2.1</v>
      </c>
      <c r="AC385" s="203"/>
    </row>
    <row r="386" spans="1:29" s="84" customFormat="1" ht="15" customHeight="1">
      <c r="A386" s="204"/>
      <c r="B386" s="205"/>
      <c r="C386" s="206" t="s">
        <v>21</v>
      </c>
      <c r="D386" s="36" t="s">
        <v>23</v>
      </c>
      <c r="E386" s="207"/>
      <c r="F386" s="208"/>
      <c r="G386" s="208"/>
      <c r="H386" s="209"/>
      <c r="I386" s="209"/>
      <c r="J386" s="209"/>
      <c r="K386" s="46"/>
      <c r="L386" s="209"/>
      <c r="M386" s="209"/>
      <c r="N386" s="209">
        <f>SUM(N385)</f>
        <v>3</v>
      </c>
      <c r="O386" s="46">
        <f t="shared" ref="O386" si="66">SUM(L386:N386)</f>
        <v>3</v>
      </c>
      <c r="P386" s="38"/>
      <c r="Q386" s="38"/>
      <c r="R386" s="38">
        <f t="shared" si="49"/>
        <v>3</v>
      </c>
      <c r="S386" s="38">
        <f t="shared" si="50"/>
        <v>3</v>
      </c>
      <c r="T386" s="115">
        <f t="shared" ref="T386" si="67">Z386/AA386*S386/1000</f>
        <v>2.1000000000000001E-2</v>
      </c>
      <c r="U386" s="115">
        <f t="shared" si="65"/>
        <v>6.3000000000000009E-3</v>
      </c>
      <c r="V386" s="86"/>
      <c r="W386" s="86"/>
      <c r="X386" s="86"/>
      <c r="Y386" s="86"/>
      <c r="Z386" s="86">
        <v>7</v>
      </c>
      <c r="AA386" s="208">
        <v>1</v>
      </c>
      <c r="AB386" s="83">
        <v>2.1</v>
      </c>
      <c r="AC386" s="41"/>
    </row>
    <row r="387" spans="1:29" ht="15" customHeight="1">
      <c r="A387" s="196">
        <v>1</v>
      </c>
      <c r="B387" s="197"/>
      <c r="C387" s="210" t="s">
        <v>225</v>
      </c>
      <c r="D387" s="93" t="s">
        <v>23</v>
      </c>
      <c r="E387" s="199">
        <v>0</v>
      </c>
      <c r="F387" s="200">
        <v>0</v>
      </c>
      <c r="G387" s="200"/>
      <c r="H387" s="201"/>
      <c r="I387" s="201"/>
      <c r="J387" s="201"/>
      <c r="K387" s="38"/>
      <c r="L387" s="201"/>
      <c r="M387" s="201"/>
      <c r="N387" s="201">
        <v>207</v>
      </c>
      <c r="O387" s="38">
        <f>SUM(L387:N387)</f>
        <v>207</v>
      </c>
      <c r="P387" s="38"/>
      <c r="Q387" s="38"/>
      <c r="R387" s="38">
        <f t="shared" si="49"/>
        <v>207</v>
      </c>
      <c r="S387" s="38">
        <f t="shared" si="50"/>
        <v>207</v>
      </c>
      <c r="T387" s="116">
        <f>Z387/AA387*S387/1000</f>
        <v>14.49</v>
      </c>
      <c r="U387" s="116">
        <f>AB387*S387/1000</f>
        <v>10.557</v>
      </c>
      <c r="V387" s="202" t="s">
        <v>32</v>
      </c>
      <c r="W387" s="202"/>
      <c r="X387" s="202"/>
      <c r="Y387" s="202"/>
      <c r="Z387" s="183">
        <v>140</v>
      </c>
      <c r="AA387" s="183">
        <v>2</v>
      </c>
      <c r="AB387" s="184">
        <v>51</v>
      </c>
      <c r="AC387" s="203"/>
    </row>
    <row r="388" spans="1:29" s="84" customFormat="1" ht="15" customHeight="1">
      <c r="A388" s="204"/>
      <c r="B388" s="205"/>
      <c r="C388" s="206" t="s">
        <v>21</v>
      </c>
      <c r="D388" s="36" t="s">
        <v>23</v>
      </c>
      <c r="E388" s="207"/>
      <c r="F388" s="208"/>
      <c r="G388" s="208"/>
      <c r="H388" s="209"/>
      <c r="I388" s="209"/>
      <c r="J388" s="209"/>
      <c r="K388" s="46"/>
      <c r="L388" s="209"/>
      <c r="M388" s="209"/>
      <c r="N388" s="209">
        <f>SUM(N387)</f>
        <v>207</v>
      </c>
      <c r="O388" s="46">
        <f>SUM(L388:N388)</f>
        <v>207</v>
      </c>
      <c r="P388" s="38"/>
      <c r="Q388" s="38"/>
      <c r="R388" s="38">
        <f t="shared" si="49"/>
        <v>207</v>
      </c>
      <c r="S388" s="38">
        <f t="shared" si="50"/>
        <v>207</v>
      </c>
      <c r="T388" s="115">
        <f>Z388/AA388*S388/1000</f>
        <v>14.49</v>
      </c>
      <c r="U388" s="115">
        <f>AB388*S388/1000</f>
        <v>10.557</v>
      </c>
      <c r="V388" s="86"/>
      <c r="W388" s="86"/>
      <c r="X388" s="86"/>
      <c r="Y388" s="86"/>
      <c r="Z388" s="86">
        <v>140</v>
      </c>
      <c r="AA388" s="86">
        <v>2</v>
      </c>
      <c r="AB388" s="187">
        <v>51</v>
      </c>
      <c r="AC388" s="41"/>
    </row>
    <row r="389" spans="1:29" ht="15" customHeight="1">
      <c r="A389" s="196">
        <v>1</v>
      </c>
      <c r="B389" s="200" t="s">
        <v>226</v>
      </c>
      <c r="C389" s="211" t="s">
        <v>227</v>
      </c>
      <c r="D389" s="93" t="s">
        <v>23</v>
      </c>
      <c r="E389" s="200"/>
      <c r="F389" s="200"/>
      <c r="G389" s="200"/>
      <c r="H389" s="201"/>
      <c r="I389" s="201"/>
      <c r="J389" s="201"/>
      <c r="K389" s="38"/>
      <c r="L389" s="201"/>
      <c r="M389" s="201"/>
      <c r="N389" s="201">
        <v>206</v>
      </c>
      <c r="O389" s="38">
        <f t="shared" ref="O389:O406" si="68">SUM(L389:N389)</f>
        <v>206</v>
      </c>
      <c r="P389" s="38"/>
      <c r="Q389" s="38"/>
      <c r="R389" s="38">
        <f t="shared" si="49"/>
        <v>206</v>
      </c>
      <c r="S389" s="38">
        <f t="shared" si="50"/>
        <v>206</v>
      </c>
      <c r="T389" s="116">
        <f t="shared" ref="T389" si="69">Z389/AA389*S389/1000</f>
        <v>6.18</v>
      </c>
      <c r="U389" s="116">
        <f t="shared" ref="U389:U406" si="70">AB389*S389/1000</f>
        <v>3.8109999999999999</v>
      </c>
      <c r="V389" s="183"/>
      <c r="W389" s="183"/>
      <c r="X389" s="183"/>
      <c r="Y389" s="183"/>
      <c r="Z389" s="183">
        <v>30</v>
      </c>
      <c r="AA389" s="200">
        <v>1</v>
      </c>
      <c r="AB389" s="135">
        <v>18.5</v>
      </c>
      <c r="AC389" s="131"/>
    </row>
    <row r="390" spans="1:29" s="84" customFormat="1" ht="15" customHeight="1">
      <c r="A390" s="204"/>
      <c r="B390" s="205"/>
      <c r="C390" s="206" t="s">
        <v>21</v>
      </c>
      <c r="D390" s="36" t="s">
        <v>23</v>
      </c>
      <c r="E390" s="207"/>
      <c r="F390" s="208"/>
      <c r="G390" s="208"/>
      <c r="H390" s="209"/>
      <c r="I390" s="209"/>
      <c r="J390" s="209"/>
      <c r="K390" s="46"/>
      <c r="L390" s="209"/>
      <c r="M390" s="209"/>
      <c r="N390" s="209">
        <v>206</v>
      </c>
      <c r="O390" s="46">
        <f t="shared" si="68"/>
        <v>206</v>
      </c>
      <c r="P390" s="38"/>
      <c r="Q390" s="38"/>
      <c r="R390" s="38">
        <f t="shared" si="49"/>
        <v>206</v>
      </c>
      <c r="S390" s="38">
        <f t="shared" si="50"/>
        <v>206</v>
      </c>
      <c r="T390" s="115">
        <f>Z390/AA390*S390/1000</f>
        <v>6.18</v>
      </c>
      <c r="U390" s="115">
        <f t="shared" si="70"/>
        <v>3.8109999999999999</v>
      </c>
      <c r="V390" s="86"/>
      <c r="W390" s="86"/>
      <c r="X390" s="86"/>
      <c r="Y390" s="86" t="s">
        <v>32</v>
      </c>
      <c r="Z390" s="86">
        <v>30</v>
      </c>
      <c r="AA390" s="208">
        <v>1</v>
      </c>
      <c r="AB390" s="83">
        <v>18.5</v>
      </c>
      <c r="AC390" s="41"/>
    </row>
    <row r="391" spans="1:29" ht="15" customHeight="1">
      <c r="A391" s="196">
        <v>1</v>
      </c>
      <c r="B391" s="200" t="s">
        <v>228</v>
      </c>
      <c r="C391" s="211" t="s">
        <v>229</v>
      </c>
      <c r="D391" s="93" t="s">
        <v>23</v>
      </c>
      <c r="E391" s="200"/>
      <c r="F391" s="200"/>
      <c r="G391" s="200"/>
      <c r="H391" s="201"/>
      <c r="I391" s="201"/>
      <c r="J391" s="201"/>
      <c r="K391" s="38"/>
      <c r="L391" s="201"/>
      <c r="M391" s="201"/>
      <c r="N391" s="201">
        <v>153</v>
      </c>
      <c r="O391" s="38">
        <f t="shared" si="68"/>
        <v>153</v>
      </c>
      <c r="P391" s="38"/>
      <c r="Q391" s="38"/>
      <c r="R391" s="38">
        <f t="shared" si="49"/>
        <v>153</v>
      </c>
      <c r="S391" s="38">
        <f t="shared" si="50"/>
        <v>153</v>
      </c>
      <c r="T391" s="116">
        <f t="shared" ref="T391:T392" si="71">Z391/AA391*S391/1000</f>
        <v>6.12</v>
      </c>
      <c r="U391" s="116">
        <f t="shared" si="70"/>
        <v>4.8959999999999999</v>
      </c>
      <c r="V391" s="183"/>
      <c r="W391" s="183"/>
      <c r="X391" s="183"/>
      <c r="Y391" s="183"/>
      <c r="Z391" s="183">
        <v>40</v>
      </c>
      <c r="AA391" s="200">
        <v>1</v>
      </c>
      <c r="AB391" s="135">
        <v>32</v>
      </c>
      <c r="AC391" s="131"/>
    </row>
    <row r="392" spans="1:29" s="84" customFormat="1" ht="15" customHeight="1">
      <c r="A392" s="204"/>
      <c r="B392" s="205"/>
      <c r="C392" s="206" t="s">
        <v>21</v>
      </c>
      <c r="D392" s="36" t="s">
        <v>23</v>
      </c>
      <c r="E392" s="207"/>
      <c r="F392" s="208"/>
      <c r="G392" s="208"/>
      <c r="H392" s="209"/>
      <c r="I392" s="209"/>
      <c r="J392" s="209"/>
      <c r="K392" s="46"/>
      <c r="L392" s="209"/>
      <c r="M392" s="209"/>
      <c r="N392" s="209">
        <v>153</v>
      </c>
      <c r="O392" s="46">
        <f t="shared" si="68"/>
        <v>153</v>
      </c>
      <c r="P392" s="38"/>
      <c r="Q392" s="38"/>
      <c r="R392" s="38">
        <f t="shared" si="49"/>
        <v>153</v>
      </c>
      <c r="S392" s="38">
        <f t="shared" si="50"/>
        <v>153</v>
      </c>
      <c r="T392" s="115">
        <f t="shared" si="71"/>
        <v>6.12</v>
      </c>
      <c r="U392" s="115">
        <f t="shared" si="70"/>
        <v>4.8959999999999999</v>
      </c>
      <c r="V392" s="86"/>
      <c r="W392" s="86"/>
      <c r="X392" s="86"/>
      <c r="Y392" s="86" t="s">
        <v>32</v>
      </c>
      <c r="Z392" s="86">
        <v>40</v>
      </c>
      <c r="AA392" s="208">
        <v>1</v>
      </c>
      <c r="AB392" s="83">
        <v>32</v>
      </c>
      <c r="AC392" s="41"/>
    </row>
    <row r="393" spans="1:29" ht="15" customHeight="1">
      <c r="A393" s="196">
        <v>1</v>
      </c>
      <c r="B393" s="212" t="s">
        <v>230</v>
      </c>
      <c r="C393" s="211" t="s">
        <v>231</v>
      </c>
      <c r="D393" s="93" t="s">
        <v>23</v>
      </c>
      <c r="E393" s="199"/>
      <c r="F393" s="200"/>
      <c r="G393" s="200"/>
      <c r="H393" s="201"/>
      <c r="I393" s="201"/>
      <c r="J393" s="201"/>
      <c r="K393" s="38"/>
      <c r="L393" s="201"/>
      <c r="M393" s="201"/>
      <c r="N393" s="201">
        <v>213</v>
      </c>
      <c r="O393" s="38">
        <f t="shared" si="68"/>
        <v>213</v>
      </c>
      <c r="P393" s="38"/>
      <c r="Q393" s="38"/>
      <c r="R393" s="38">
        <f t="shared" si="49"/>
        <v>213</v>
      </c>
      <c r="S393" s="38">
        <f t="shared" si="50"/>
        <v>213</v>
      </c>
      <c r="T393" s="116">
        <f>Z393/AA393*S393/1000</f>
        <v>1.704</v>
      </c>
      <c r="U393" s="116">
        <f t="shared" si="70"/>
        <v>2.4282000000000004</v>
      </c>
      <c r="V393" s="183"/>
      <c r="W393" s="183"/>
      <c r="X393" s="183"/>
      <c r="Y393" s="183"/>
      <c r="Z393" s="183">
        <v>16</v>
      </c>
      <c r="AA393" s="200">
        <v>2</v>
      </c>
      <c r="AB393" s="135">
        <v>11.4</v>
      </c>
      <c r="AC393" s="131"/>
    </row>
    <row r="394" spans="1:29" s="84" customFormat="1" ht="15" customHeight="1">
      <c r="A394" s="204"/>
      <c r="B394" s="205"/>
      <c r="C394" s="206" t="s">
        <v>21</v>
      </c>
      <c r="D394" s="36" t="s">
        <v>23</v>
      </c>
      <c r="E394" s="207"/>
      <c r="F394" s="208"/>
      <c r="G394" s="208"/>
      <c r="H394" s="209"/>
      <c r="I394" s="209"/>
      <c r="J394" s="209"/>
      <c r="K394" s="46"/>
      <c r="L394" s="209"/>
      <c r="M394" s="209"/>
      <c r="N394" s="209">
        <v>213</v>
      </c>
      <c r="O394" s="46">
        <f t="shared" si="68"/>
        <v>213</v>
      </c>
      <c r="P394" s="38"/>
      <c r="Q394" s="38"/>
      <c r="R394" s="38">
        <f t="shared" si="49"/>
        <v>213</v>
      </c>
      <c r="S394" s="38">
        <f t="shared" si="50"/>
        <v>213</v>
      </c>
      <c r="T394" s="115">
        <f t="shared" ref="T394:T406" si="72">Z394/AA394*S394/1000</f>
        <v>1.704</v>
      </c>
      <c r="U394" s="115">
        <f t="shared" si="70"/>
        <v>2.4282000000000004</v>
      </c>
      <c r="V394" s="86"/>
      <c r="W394" s="86"/>
      <c r="X394" s="86"/>
      <c r="Y394" s="86" t="s">
        <v>32</v>
      </c>
      <c r="Z394" s="86">
        <v>16</v>
      </c>
      <c r="AA394" s="208">
        <v>2</v>
      </c>
      <c r="AB394" s="83">
        <v>11.4</v>
      </c>
      <c r="AC394" s="41"/>
    </row>
    <row r="395" spans="1:29" ht="15" customHeight="1">
      <c r="A395" s="196">
        <v>1</v>
      </c>
      <c r="B395" s="200" t="s">
        <v>232</v>
      </c>
      <c r="C395" s="213" t="s">
        <v>233</v>
      </c>
      <c r="D395" s="93" t="s">
        <v>23</v>
      </c>
      <c r="E395" s="200"/>
      <c r="F395" s="200"/>
      <c r="G395" s="200"/>
      <c r="H395" s="201"/>
      <c r="I395" s="201"/>
      <c r="J395" s="201"/>
      <c r="K395" s="38"/>
      <c r="L395" s="201"/>
      <c r="M395" s="201"/>
      <c r="N395" s="201">
        <v>112</v>
      </c>
      <c r="O395" s="38">
        <f t="shared" si="68"/>
        <v>112</v>
      </c>
      <c r="P395" s="38"/>
      <c r="Q395" s="38"/>
      <c r="R395" s="38">
        <f t="shared" si="49"/>
        <v>112</v>
      </c>
      <c r="S395" s="38">
        <f t="shared" si="50"/>
        <v>112</v>
      </c>
      <c r="T395" s="116">
        <f t="shared" si="72"/>
        <v>7.28</v>
      </c>
      <c r="U395" s="116">
        <f t="shared" si="70"/>
        <v>5.04</v>
      </c>
      <c r="V395" s="183"/>
      <c r="W395" s="183"/>
      <c r="X395" s="183"/>
      <c r="Y395" s="183"/>
      <c r="Z395" s="183">
        <v>130</v>
      </c>
      <c r="AA395" s="200">
        <v>2</v>
      </c>
      <c r="AB395" s="135">
        <v>45</v>
      </c>
      <c r="AC395" s="131"/>
    </row>
    <row r="396" spans="1:29" s="84" customFormat="1" ht="15" customHeight="1">
      <c r="A396" s="204"/>
      <c r="B396" s="214"/>
      <c r="C396" s="206" t="s">
        <v>21</v>
      </c>
      <c r="D396" s="36" t="s">
        <v>23</v>
      </c>
      <c r="E396" s="208"/>
      <c r="F396" s="208"/>
      <c r="G396" s="208"/>
      <c r="H396" s="209"/>
      <c r="I396" s="209"/>
      <c r="J396" s="209"/>
      <c r="K396" s="46"/>
      <c r="L396" s="209"/>
      <c r="M396" s="209"/>
      <c r="N396" s="209">
        <v>112</v>
      </c>
      <c r="O396" s="46">
        <f t="shared" si="68"/>
        <v>112</v>
      </c>
      <c r="P396" s="38"/>
      <c r="Q396" s="38"/>
      <c r="R396" s="38">
        <f t="shared" si="49"/>
        <v>112</v>
      </c>
      <c r="S396" s="38">
        <f t="shared" si="50"/>
        <v>112</v>
      </c>
      <c r="T396" s="115">
        <f t="shared" si="72"/>
        <v>7.28</v>
      </c>
      <c r="U396" s="115">
        <f t="shared" si="70"/>
        <v>5.04</v>
      </c>
      <c r="V396" s="86"/>
      <c r="W396" s="86"/>
      <c r="X396" s="86"/>
      <c r="Y396" s="86"/>
      <c r="Z396" s="86">
        <v>130</v>
      </c>
      <c r="AA396" s="208">
        <v>2</v>
      </c>
      <c r="AB396" s="83">
        <v>45</v>
      </c>
      <c r="AC396" s="41"/>
    </row>
    <row r="397" spans="1:29" ht="15" customHeight="1">
      <c r="A397" s="196">
        <v>1</v>
      </c>
      <c r="B397" s="200" t="s">
        <v>234</v>
      </c>
      <c r="C397" s="215" t="s">
        <v>235</v>
      </c>
      <c r="D397" s="93" t="s">
        <v>23</v>
      </c>
      <c r="E397" s="200"/>
      <c r="F397" s="200"/>
      <c r="G397" s="200"/>
      <c r="H397" s="201"/>
      <c r="I397" s="201"/>
      <c r="J397" s="201"/>
      <c r="K397" s="38"/>
      <c r="L397" s="201"/>
      <c r="M397" s="201"/>
      <c r="N397" s="201">
        <v>105</v>
      </c>
      <c r="O397" s="38">
        <f t="shared" si="68"/>
        <v>105</v>
      </c>
      <c r="P397" s="38"/>
      <c r="Q397" s="38"/>
      <c r="R397" s="38">
        <f t="shared" si="49"/>
        <v>105</v>
      </c>
      <c r="S397" s="38">
        <f t="shared" si="50"/>
        <v>105</v>
      </c>
      <c r="T397" s="116">
        <f t="shared" si="72"/>
        <v>3.6749999999999998</v>
      </c>
      <c r="U397" s="116">
        <f t="shared" si="70"/>
        <v>1.764</v>
      </c>
      <c r="V397" s="183"/>
      <c r="W397" s="183"/>
      <c r="X397" s="183"/>
      <c r="Y397" s="183"/>
      <c r="Z397" s="183">
        <v>35</v>
      </c>
      <c r="AA397" s="200">
        <v>1</v>
      </c>
      <c r="AB397" s="135">
        <v>16.8</v>
      </c>
      <c r="AC397" s="131"/>
    </row>
    <row r="398" spans="1:29" s="84" customFormat="1" ht="15" customHeight="1">
      <c r="A398" s="204"/>
      <c r="B398" s="214"/>
      <c r="C398" s="206" t="s">
        <v>21</v>
      </c>
      <c r="D398" s="36" t="s">
        <v>23</v>
      </c>
      <c r="E398" s="208"/>
      <c r="F398" s="208"/>
      <c r="G398" s="208"/>
      <c r="H398" s="209"/>
      <c r="I398" s="209"/>
      <c r="J398" s="209"/>
      <c r="K398" s="46"/>
      <c r="L398" s="209"/>
      <c r="M398" s="209"/>
      <c r="N398" s="209">
        <v>105</v>
      </c>
      <c r="O398" s="46">
        <f t="shared" si="68"/>
        <v>105</v>
      </c>
      <c r="P398" s="38"/>
      <c r="Q398" s="38"/>
      <c r="R398" s="38">
        <f t="shared" si="49"/>
        <v>105</v>
      </c>
      <c r="S398" s="38">
        <f t="shared" si="50"/>
        <v>105</v>
      </c>
      <c r="T398" s="115">
        <f t="shared" si="72"/>
        <v>3.6749999999999998</v>
      </c>
      <c r="U398" s="115">
        <f t="shared" si="70"/>
        <v>1.764</v>
      </c>
      <c r="V398" s="86"/>
      <c r="W398" s="86"/>
      <c r="X398" s="86"/>
      <c r="Y398" s="86"/>
      <c r="Z398" s="86">
        <v>35</v>
      </c>
      <c r="AA398" s="208">
        <v>1</v>
      </c>
      <c r="AB398" s="83">
        <v>16.8</v>
      </c>
      <c r="AC398" s="41"/>
    </row>
    <row r="399" spans="1:29" ht="15" customHeight="1">
      <c r="A399" s="196">
        <v>1</v>
      </c>
      <c r="B399" s="200" t="s">
        <v>236</v>
      </c>
      <c r="C399" s="215" t="s">
        <v>237</v>
      </c>
      <c r="D399" s="93" t="s">
        <v>23</v>
      </c>
      <c r="E399" s="200"/>
      <c r="F399" s="200"/>
      <c r="G399" s="200"/>
      <c r="H399" s="201"/>
      <c r="I399" s="201"/>
      <c r="J399" s="201"/>
      <c r="K399" s="38"/>
      <c r="L399" s="201"/>
      <c r="M399" s="201"/>
      <c r="N399" s="201">
        <v>76</v>
      </c>
      <c r="O399" s="38">
        <f t="shared" si="68"/>
        <v>76</v>
      </c>
      <c r="P399" s="38"/>
      <c r="Q399" s="38"/>
      <c r="R399" s="38">
        <f t="shared" si="49"/>
        <v>76</v>
      </c>
      <c r="S399" s="38">
        <f t="shared" si="50"/>
        <v>76</v>
      </c>
      <c r="T399" s="116">
        <f t="shared" si="72"/>
        <v>1.976</v>
      </c>
      <c r="U399" s="116">
        <f t="shared" si="70"/>
        <v>1.748</v>
      </c>
      <c r="V399" s="183"/>
      <c r="W399" s="183"/>
      <c r="X399" s="183"/>
      <c r="Y399" s="183"/>
      <c r="Z399" s="183">
        <v>52</v>
      </c>
      <c r="AA399" s="200">
        <v>2</v>
      </c>
      <c r="AB399" s="135">
        <v>23</v>
      </c>
      <c r="AC399" s="131"/>
    </row>
    <row r="400" spans="1:29" s="84" customFormat="1" ht="15" customHeight="1">
      <c r="A400" s="204"/>
      <c r="B400" s="214"/>
      <c r="C400" s="206" t="s">
        <v>21</v>
      </c>
      <c r="D400" s="36" t="s">
        <v>23</v>
      </c>
      <c r="E400" s="208"/>
      <c r="F400" s="208"/>
      <c r="G400" s="208"/>
      <c r="H400" s="209"/>
      <c r="I400" s="209"/>
      <c r="J400" s="209"/>
      <c r="K400" s="46"/>
      <c r="L400" s="209"/>
      <c r="M400" s="209"/>
      <c r="N400" s="209">
        <v>76</v>
      </c>
      <c r="O400" s="46">
        <f t="shared" si="68"/>
        <v>76</v>
      </c>
      <c r="P400" s="38"/>
      <c r="Q400" s="38"/>
      <c r="R400" s="38">
        <f t="shared" ref="R400:S443" si="73">SUM(J400+N400)</f>
        <v>76</v>
      </c>
      <c r="S400" s="38">
        <f t="shared" si="73"/>
        <v>76</v>
      </c>
      <c r="T400" s="115">
        <f t="shared" si="72"/>
        <v>1.976</v>
      </c>
      <c r="U400" s="115">
        <f t="shared" si="70"/>
        <v>1.748</v>
      </c>
      <c r="V400" s="86"/>
      <c r="W400" s="86"/>
      <c r="X400" s="86"/>
      <c r="Y400" s="86"/>
      <c r="Z400" s="86">
        <v>52</v>
      </c>
      <c r="AA400" s="208">
        <v>2</v>
      </c>
      <c r="AB400" s="83">
        <v>23</v>
      </c>
      <c r="AC400" s="41"/>
    </row>
    <row r="401" spans="1:29" ht="15" customHeight="1">
      <c r="A401" s="196">
        <v>1</v>
      </c>
      <c r="B401" s="200" t="s">
        <v>238</v>
      </c>
      <c r="C401" s="211" t="s">
        <v>239</v>
      </c>
      <c r="D401" s="93" t="s">
        <v>23</v>
      </c>
      <c r="E401" s="200">
        <v>0</v>
      </c>
      <c r="F401" s="200">
        <v>0</v>
      </c>
      <c r="G401" s="200"/>
      <c r="H401" s="201"/>
      <c r="I401" s="201"/>
      <c r="J401" s="201"/>
      <c r="K401" s="38"/>
      <c r="L401" s="201"/>
      <c r="M401" s="201"/>
      <c r="N401" s="201">
        <v>60</v>
      </c>
      <c r="O401" s="38">
        <f t="shared" si="68"/>
        <v>60</v>
      </c>
      <c r="P401" s="38"/>
      <c r="Q401" s="38"/>
      <c r="R401" s="38">
        <f t="shared" si="73"/>
        <v>60</v>
      </c>
      <c r="S401" s="38">
        <f t="shared" si="73"/>
        <v>60</v>
      </c>
      <c r="T401" s="116">
        <f t="shared" si="72"/>
        <v>0.72</v>
      </c>
      <c r="U401" s="116">
        <f t="shared" si="70"/>
        <v>0.46200000000000002</v>
      </c>
      <c r="V401" s="183"/>
      <c r="W401" s="183"/>
      <c r="X401" s="183"/>
      <c r="Y401" s="183"/>
      <c r="Z401" s="183">
        <v>12</v>
      </c>
      <c r="AA401" s="200">
        <v>1</v>
      </c>
      <c r="AB401" s="135">
        <v>7.7</v>
      </c>
      <c r="AC401" s="131"/>
    </row>
    <row r="402" spans="1:29" s="84" customFormat="1" ht="15" customHeight="1">
      <c r="A402" s="204"/>
      <c r="B402" s="214"/>
      <c r="C402" s="206" t="s">
        <v>21</v>
      </c>
      <c r="D402" s="36" t="s">
        <v>23</v>
      </c>
      <c r="E402" s="208"/>
      <c r="F402" s="208"/>
      <c r="G402" s="208"/>
      <c r="H402" s="209"/>
      <c r="I402" s="209"/>
      <c r="J402" s="209"/>
      <c r="K402" s="46"/>
      <c r="L402" s="209"/>
      <c r="M402" s="209"/>
      <c r="N402" s="209">
        <v>60</v>
      </c>
      <c r="O402" s="46">
        <f t="shared" si="68"/>
        <v>60</v>
      </c>
      <c r="P402" s="38"/>
      <c r="Q402" s="38"/>
      <c r="R402" s="38">
        <f t="shared" si="73"/>
        <v>60</v>
      </c>
      <c r="S402" s="38">
        <f t="shared" si="73"/>
        <v>60</v>
      </c>
      <c r="T402" s="115">
        <f t="shared" si="72"/>
        <v>0.72</v>
      </c>
      <c r="U402" s="115">
        <f t="shared" si="70"/>
        <v>0.46200000000000002</v>
      </c>
      <c r="V402" s="86"/>
      <c r="W402" s="86"/>
      <c r="X402" s="86"/>
      <c r="Y402" s="216" t="s">
        <v>32</v>
      </c>
      <c r="Z402" s="86">
        <v>12</v>
      </c>
      <c r="AA402" s="208">
        <v>1</v>
      </c>
      <c r="AB402" s="83">
        <v>7.7</v>
      </c>
      <c r="AC402" s="41"/>
    </row>
    <row r="403" spans="1:29" ht="15" customHeight="1">
      <c r="A403" s="196">
        <v>1</v>
      </c>
      <c r="B403" s="200" t="s">
        <v>240</v>
      </c>
      <c r="C403" s="211" t="s">
        <v>241</v>
      </c>
      <c r="D403" s="93" t="s">
        <v>23</v>
      </c>
      <c r="E403" s="200">
        <v>31</v>
      </c>
      <c r="F403" s="200">
        <v>82</v>
      </c>
      <c r="G403" s="200"/>
      <c r="H403" s="201"/>
      <c r="I403" s="201"/>
      <c r="J403" s="201"/>
      <c r="K403" s="38"/>
      <c r="L403" s="201"/>
      <c r="M403" s="201"/>
      <c r="N403" s="201">
        <v>8</v>
      </c>
      <c r="O403" s="38">
        <f t="shared" si="68"/>
        <v>8</v>
      </c>
      <c r="P403" s="38"/>
      <c r="Q403" s="38"/>
      <c r="R403" s="38">
        <f t="shared" si="73"/>
        <v>8</v>
      </c>
      <c r="S403" s="38">
        <f t="shared" si="73"/>
        <v>8</v>
      </c>
      <c r="T403" s="116">
        <f t="shared" si="72"/>
        <v>0.8</v>
      </c>
      <c r="U403" s="116">
        <f t="shared" si="70"/>
        <v>0.40799999999999997</v>
      </c>
      <c r="V403" s="183"/>
      <c r="W403" s="183"/>
      <c r="X403" s="183"/>
      <c r="Y403" s="217" t="s">
        <v>32</v>
      </c>
      <c r="Z403" s="183">
        <v>100</v>
      </c>
      <c r="AA403" s="200">
        <v>1</v>
      </c>
      <c r="AB403" s="135">
        <v>51</v>
      </c>
      <c r="AC403" s="131"/>
    </row>
    <row r="404" spans="1:29" ht="15" customHeight="1">
      <c r="A404" s="196">
        <v>2</v>
      </c>
      <c r="B404" s="200" t="s">
        <v>240</v>
      </c>
      <c r="C404" s="211" t="s">
        <v>241</v>
      </c>
      <c r="D404" s="93" t="s">
        <v>23</v>
      </c>
      <c r="E404" s="200">
        <v>20</v>
      </c>
      <c r="F404" s="200">
        <v>83</v>
      </c>
      <c r="G404" s="200"/>
      <c r="H404" s="201"/>
      <c r="I404" s="201"/>
      <c r="J404" s="201"/>
      <c r="K404" s="38"/>
      <c r="L404" s="201"/>
      <c r="M404" s="201"/>
      <c r="N404" s="201">
        <v>7</v>
      </c>
      <c r="O404" s="38">
        <f t="shared" si="68"/>
        <v>7</v>
      </c>
      <c r="P404" s="38"/>
      <c r="Q404" s="38"/>
      <c r="R404" s="38">
        <f t="shared" si="73"/>
        <v>7</v>
      </c>
      <c r="S404" s="38">
        <f t="shared" si="73"/>
        <v>7</v>
      </c>
      <c r="T404" s="116">
        <f t="shared" si="72"/>
        <v>0.7</v>
      </c>
      <c r="U404" s="116">
        <f t="shared" si="70"/>
        <v>0.35699999999999998</v>
      </c>
      <c r="V404" s="183"/>
      <c r="W404" s="183"/>
      <c r="X404" s="183"/>
      <c r="Y404" s="183"/>
      <c r="Z404" s="183">
        <v>100</v>
      </c>
      <c r="AA404" s="200">
        <v>1</v>
      </c>
      <c r="AB404" s="135">
        <v>51</v>
      </c>
      <c r="AC404" s="131"/>
    </row>
    <row r="405" spans="1:29" ht="15" customHeight="1">
      <c r="A405" s="196">
        <v>3</v>
      </c>
      <c r="B405" s="200" t="s">
        <v>240</v>
      </c>
      <c r="C405" s="211" t="s">
        <v>241</v>
      </c>
      <c r="D405" s="93" t="s">
        <v>23</v>
      </c>
      <c r="E405" s="200">
        <v>23</v>
      </c>
      <c r="F405" s="200">
        <v>83</v>
      </c>
      <c r="G405" s="200"/>
      <c r="H405" s="201"/>
      <c r="I405" s="201"/>
      <c r="J405" s="201"/>
      <c r="K405" s="38"/>
      <c r="L405" s="201"/>
      <c r="M405" s="201"/>
      <c r="N405" s="201">
        <v>10</v>
      </c>
      <c r="O405" s="38">
        <f t="shared" si="68"/>
        <v>10</v>
      </c>
      <c r="P405" s="38"/>
      <c r="Q405" s="38"/>
      <c r="R405" s="38">
        <f t="shared" si="73"/>
        <v>10</v>
      </c>
      <c r="S405" s="38">
        <f t="shared" si="73"/>
        <v>10</v>
      </c>
      <c r="T405" s="116">
        <f t="shared" si="72"/>
        <v>1</v>
      </c>
      <c r="U405" s="116">
        <f t="shared" si="70"/>
        <v>0.51</v>
      </c>
      <c r="V405" s="183"/>
      <c r="W405" s="183"/>
      <c r="X405" s="183"/>
      <c r="Y405" s="183"/>
      <c r="Z405" s="183">
        <v>100</v>
      </c>
      <c r="AA405" s="200">
        <v>1</v>
      </c>
      <c r="AB405" s="135">
        <v>51</v>
      </c>
      <c r="AC405" s="131"/>
    </row>
    <row r="406" spans="1:29" s="84" customFormat="1" ht="15" customHeight="1">
      <c r="A406" s="204"/>
      <c r="B406" s="214"/>
      <c r="C406" s="206" t="s">
        <v>21</v>
      </c>
      <c r="D406" s="36" t="s">
        <v>23</v>
      </c>
      <c r="E406" s="208"/>
      <c r="F406" s="208"/>
      <c r="G406" s="208"/>
      <c r="H406" s="209"/>
      <c r="I406" s="209"/>
      <c r="J406" s="209"/>
      <c r="K406" s="46"/>
      <c r="L406" s="209"/>
      <c r="M406" s="209"/>
      <c r="N406" s="209">
        <v>25</v>
      </c>
      <c r="O406" s="46">
        <f t="shared" si="68"/>
        <v>25</v>
      </c>
      <c r="P406" s="38"/>
      <c r="Q406" s="38"/>
      <c r="R406" s="38">
        <f t="shared" si="73"/>
        <v>25</v>
      </c>
      <c r="S406" s="38">
        <f t="shared" si="73"/>
        <v>25</v>
      </c>
      <c r="T406" s="115">
        <f t="shared" si="72"/>
        <v>2.5</v>
      </c>
      <c r="U406" s="115">
        <f t="shared" si="70"/>
        <v>1.2749999999999999</v>
      </c>
      <c r="V406" s="86"/>
      <c r="W406" s="86"/>
      <c r="X406" s="86"/>
      <c r="Y406" s="86"/>
      <c r="Z406" s="86">
        <v>100</v>
      </c>
      <c r="AA406" s="208">
        <v>1</v>
      </c>
      <c r="AB406" s="83">
        <v>51</v>
      </c>
      <c r="AC406" s="41"/>
    </row>
    <row r="407" spans="1:29" ht="15" customHeight="1">
      <c r="A407" s="196">
        <v>1</v>
      </c>
      <c r="B407" s="200" t="s">
        <v>242</v>
      </c>
      <c r="C407" s="211" t="s">
        <v>243</v>
      </c>
      <c r="D407" s="93" t="s">
        <v>23</v>
      </c>
      <c r="E407" s="200">
        <v>37</v>
      </c>
      <c r="F407" s="200">
        <v>83</v>
      </c>
      <c r="G407" s="200"/>
      <c r="H407" s="201"/>
      <c r="I407" s="201"/>
      <c r="J407" s="201"/>
      <c r="K407" s="38"/>
      <c r="L407" s="201"/>
      <c r="M407" s="201"/>
      <c r="N407" s="201">
        <v>19</v>
      </c>
      <c r="O407" s="38">
        <f>SUM(L407:N407)</f>
        <v>19</v>
      </c>
      <c r="P407" s="38"/>
      <c r="Q407" s="38"/>
      <c r="R407" s="38">
        <f t="shared" si="73"/>
        <v>19</v>
      </c>
      <c r="S407" s="38">
        <f t="shared" si="73"/>
        <v>19</v>
      </c>
      <c r="T407" s="116">
        <f>Z407/AA407*S407/1000</f>
        <v>1.9</v>
      </c>
      <c r="U407" s="116">
        <f>AB407*S407/1000</f>
        <v>0.96899999999999997</v>
      </c>
      <c r="V407" s="183"/>
      <c r="W407" s="183"/>
      <c r="X407" s="183"/>
      <c r="Y407" s="183"/>
      <c r="Z407" s="183">
        <v>100</v>
      </c>
      <c r="AA407" s="200">
        <v>1</v>
      </c>
      <c r="AB407" s="135">
        <v>51</v>
      </c>
      <c r="AC407" s="131"/>
    </row>
    <row r="408" spans="1:29" ht="15" customHeight="1">
      <c r="A408" s="196">
        <v>2</v>
      </c>
      <c r="B408" s="200" t="s">
        <v>242</v>
      </c>
      <c r="C408" s="211" t="s">
        <v>243</v>
      </c>
      <c r="D408" s="93" t="s">
        <v>23</v>
      </c>
      <c r="E408" s="200">
        <v>7</v>
      </c>
      <c r="F408" s="200">
        <v>85</v>
      </c>
      <c r="G408" s="200"/>
      <c r="H408" s="201"/>
      <c r="I408" s="201"/>
      <c r="J408" s="201"/>
      <c r="K408" s="38"/>
      <c r="L408" s="201"/>
      <c r="M408" s="201"/>
      <c r="N408" s="201">
        <v>3</v>
      </c>
      <c r="O408" s="38">
        <f>SUM(L408:N408)</f>
        <v>3</v>
      </c>
      <c r="P408" s="38"/>
      <c r="Q408" s="38"/>
      <c r="R408" s="38">
        <f t="shared" si="73"/>
        <v>3</v>
      </c>
      <c r="S408" s="38">
        <f t="shared" si="73"/>
        <v>3</v>
      </c>
      <c r="T408" s="116">
        <f>Z408/AA408*S408/1000</f>
        <v>0.3</v>
      </c>
      <c r="U408" s="116">
        <f>AB408*S408/1000</f>
        <v>0.153</v>
      </c>
      <c r="V408" s="183"/>
      <c r="W408" s="183"/>
      <c r="X408" s="183"/>
      <c r="Y408" s="183"/>
      <c r="Z408" s="183">
        <v>100</v>
      </c>
      <c r="AA408" s="200">
        <v>1</v>
      </c>
      <c r="AB408" s="135">
        <v>51</v>
      </c>
      <c r="AC408" s="131"/>
    </row>
    <row r="409" spans="1:29" s="84" customFormat="1" ht="15" customHeight="1">
      <c r="A409" s="204"/>
      <c r="B409" s="214"/>
      <c r="C409" s="50" t="s">
        <v>24</v>
      </c>
      <c r="D409" s="36" t="s">
        <v>23</v>
      </c>
      <c r="E409" s="208"/>
      <c r="F409" s="208"/>
      <c r="G409" s="208"/>
      <c r="H409" s="209"/>
      <c r="I409" s="209"/>
      <c r="J409" s="209"/>
      <c r="K409" s="46"/>
      <c r="L409" s="209"/>
      <c r="M409" s="209"/>
      <c r="N409" s="209">
        <f>SUM(N407:N408)</f>
        <v>22</v>
      </c>
      <c r="O409" s="46">
        <f>SUM(L409:N409)</f>
        <v>22</v>
      </c>
      <c r="P409" s="38"/>
      <c r="Q409" s="38"/>
      <c r="R409" s="38">
        <f t="shared" si="73"/>
        <v>22</v>
      </c>
      <c r="S409" s="38">
        <f t="shared" si="73"/>
        <v>22</v>
      </c>
      <c r="T409" s="115">
        <f>Z409/AA409*S409/1000</f>
        <v>2.2000000000000002</v>
      </c>
      <c r="U409" s="115">
        <f>AB409*S409/1000</f>
        <v>1.1220000000000001</v>
      </c>
      <c r="V409" s="86"/>
      <c r="W409" s="86"/>
      <c r="X409" s="86"/>
      <c r="Y409" s="86"/>
      <c r="Z409" s="86">
        <v>100</v>
      </c>
      <c r="AA409" s="208">
        <v>1</v>
      </c>
      <c r="AB409" s="83">
        <v>51</v>
      </c>
      <c r="AC409" s="41"/>
    </row>
    <row r="410" spans="1:29" ht="15" customHeight="1">
      <c r="A410" s="196">
        <v>1</v>
      </c>
      <c r="B410" s="200" t="s">
        <v>244</v>
      </c>
      <c r="C410" s="211" t="s">
        <v>245</v>
      </c>
      <c r="D410" s="93" t="s">
        <v>23</v>
      </c>
      <c r="E410" s="200">
        <v>26</v>
      </c>
      <c r="F410" s="200">
        <v>83</v>
      </c>
      <c r="G410" s="200"/>
      <c r="H410" s="201"/>
      <c r="I410" s="201"/>
      <c r="J410" s="201"/>
      <c r="K410" s="38"/>
      <c r="L410" s="201"/>
      <c r="M410" s="201"/>
      <c r="N410" s="201">
        <v>2</v>
      </c>
      <c r="O410" s="38">
        <f t="shared" ref="O410:O411" si="74">SUM(L410:N410)</f>
        <v>2</v>
      </c>
      <c r="P410" s="38"/>
      <c r="Q410" s="38"/>
      <c r="R410" s="38">
        <f t="shared" si="73"/>
        <v>2</v>
      </c>
      <c r="S410" s="38">
        <f t="shared" si="73"/>
        <v>2</v>
      </c>
      <c r="T410" s="116">
        <f t="shared" ref="T410:T411" si="75">Z410/AA410*S410/1000</f>
        <v>0.2</v>
      </c>
      <c r="U410" s="116">
        <f t="shared" ref="U410:U411" si="76">AB410*S410/1000</f>
        <v>0.10199999999999999</v>
      </c>
      <c r="V410" s="183"/>
      <c r="W410" s="183"/>
      <c r="X410" s="183"/>
      <c r="Y410" s="183"/>
      <c r="Z410" s="183">
        <v>100</v>
      </c>
      <c r="AA410" s="200">
        <v>1</v>
      </c>
      <c r="AB410" s="135">
        <v>51</v>
      </c>
      <c r="AC410" s="131"/>
    </row>
    <row r="411" spans="1:29" ht="15" customHeight="1">
      <c r="A411" s="196">
        <v>2</v>
      </c>
      <c r="B411" s="200" t="s">
        <v>244</v>
      </c>
      <c r="C411" s="211" t="s">
        <v>245</v>
      </c>
      <c r="D411" s="93" t="s">
        <v>23</v>
      </c>
      <c r="E411" s="200">
        <v>40</v>
      </c>
      <c r="F411" s="200">
        <v>83</v>
      </c>
      <c r="G411" s="200"/>
      <c r="H411" s="201"/>
      <c r="I411" s="201"/>
      <c r="J411" s="201"/>
      <c r="K411" s="38"/>
      <c r="L411" s="201"/>
      <c r="M411" s="201"/>
      <c r="N411" s="201">
        <v>10</v>
      </c>
      <c r="O411" s="38">
        <f t="shared" si="74"/>
        <v>10</v>
      </c>
      <c r="P411" s="38"/>
      <c r="Q411" s="38"/>
      <c r="R411" s="38">
        <f t="shared" si="73"/>
        <v>10</v>
      </c>
      <c r="S411" s="38">
        <f t="shared" si="73"/>
        <v>10</v>
      </c>
      <c r="T411" s="116">
        <f t="shared" si="75"/>
        <v>1</v>
      </c>
      <c r="U411" s="116">
        <f t="shared" si="76"/>
        <v>0.51</v>
      </c>
      <c r="V411" s="183"/>
      <c r="W411" s="183"/>
      <c r="X411" s="183"/>
      <c r="Y411" s="218"/>
      <c r="Z411" s="183">
        <v>100</v>
      </c>
      <c r="AA411" s="200">
        <v>1</v>
      </c>
      <c r="AB411" s="135">
        <v>51</v>
      </c>
      <c r="AC411" s="131"/>
    </row>
    <row r="412" spans="1:29" ht="15" customHeight="1">
      <c r="A412" s="128">
        <v>3</v>
      </c>
      <c r="B412" s="200" t="s">
        <v>244</v>
      </c>
      <c r="C412" s="211" t="s">
        <v>245</v>
      </c>
      <c r="D412" s="93" t="s">
        <v>23</v>
      </c>
      <c r="E412" s="128">
        <v>31</v>
      </c>
      <c r="F412" s="128">
        <v>85</v>
      </c>
      <c r="G412" s="128"/>
      <c r="H412" s="129"/>
      <c r="I412" s="129"/>
      <c r="J412" s="129"/>
      <c r="K412" s="129"/>
      <c r="L412" s="129"/>
      <c r="M412" s="129"/>
      <c r="N412" s="129">
        <v>10</v>
      </c>
      <c r="O412" s="129">
        <v>10</v>
      </c>
      <c r="P412" s="38"/>
      <c r="Q412" s="38"/>
      <c r="R412" s="38">
        <f t="shared" si="73"/>
        <v>10</v>
      </c>
      <c r="S412" s="38">
        <f t="shared" si="73"/>
        <v>10</v>
      </c>
      <c r="T412" s="116">
        <f>(S412*Z412/1000)/AA412</f>
        <v>1</v>
      </c>
      <c r="U412" s="116">
        <f>S412*AB412/1000</f>
        <v>0.51</v>
      </c>
      <c r="V412" s="128"/>
      <c r="W412" s="128"/>
      <c r="X412" s="139"/>
      <c r="Y412" s="139"/>
      <c r="Z412" s="128">
        <v>100</v>
      </c>
      <c r="AA412" s="128">
        <v>1</v>
      </c>
      <c r="AB412" s="135">
        <v>51</v>
      </c>
      <c r="AC412" s="140"/>
    </row>
    <row r="413" spans="1:29" ht="15" customHeight="1">
      <c r="A413" s="128">
        <v>4</v>
      </c>
      <c r="B413" s="200" t="s">
        <v>244</v>
      </c>
      <c r="C413" s="211" t="s">
        <v>245</v>
      </c>
      <c r="D413" s="93" t="s">
        <v>23</v>
      </c>
      <c r="E413" s="128">
        <v>34</v>
      </c>
      <c r="F413" s="128">
        <v>86</v>
      </c>
      <c r="G413" s="128"/>
      <c r="H413" s="129"/>
      <c r="I413" s="129"/>
      <c r="J413" s="129"/>
      <c r="K413" s="129"/>
      <c r="L413" s="129"/>
      <c r="M413" s="129"/>
      <c r="N413" s="129">
        <v>14</v>
      </c>
      <c r="O413" s="129">
        <v>14</v>
      </c>
      <c r="P413" s="38"/>
      <c r="Q413" s="38"/>
      <c r="R413" s="38">
        <f t="shared" si="73"/>
        <v>14</v>
      </c>
      <c r="S413" s="38">
        <f t="shared" si="73"/>
        <v>14</v>
      </c>
      <c r="T413" s="116">
        <f>(S413*Z413/1000)/AA413</f>
        <v>1.4</v>
      </c>
      <c r="U413" s="116">
        <f>S413*AB413/1000</f>
        <v>0.71399999999999997</v>
      </c>
      <c r="V413" s="128"/>
      <c r="W413" s="128"/>
      <c r="X413" s="139"/>
      <c r="Y413" s="139"/>
      <c r="Z413" s="128">
        <v>100</v>
      </c>
      <c r="AA413" s="128">
        <v>1</v>
      </c>
      <c r="AB413" s="135">
        <v>51</v>
      </c>
      <c r="AC413" s="140"/>
    </row>
    <row r="414" spans="1:29" ht="15" customHeight="1">
      <c r="A414" s="128">
        <v>5</v>
      </c>
      <c r="B414" s="200" t="s">
        <v>244</v>
      </c>
      <c r="C414" s="211" t="s">
        <v>245</v>
      </c>
      <c r="D414" s="93" t="s">
        <v>23</v>
      </c>
      <c r="E414" s="128">
        <v>35</v>
      </c>
      <c r="F414" s="128">
        <v>86</v>
      </c>
      <c r="G414" s="128"/>
      <c r="H414" s="129"/>
      <c r="I414" s="129"/>
      <c r="J414" s="129"/>
      <c r="K414" s="129"/>
      <c r="L414" s="129"/>
      <c r="M414" s="129"/>
      <c r="N414" s="129">
        <v>43</v>
      </c>
      <c r="O414" s="129">
        <v>43</v>
      </c>
      <c r="P414" s="38"/>
      <c r="Q414" s="38"/>
      <c r="R414" s="38">
        <f t="shared" si="73"/>
        <v>43</v>
      </c>
      <c r="S414" s="38">
        <f t="shared" si="73"/>
        <v>43</v>
      </c>
      <c r="T414" s="116">
        <f>(S414*Z414/1000)/AA414</f>
        <v>4.3</v>
      </c>
      <c r="U414" s="116">
        <f>S414*AB414/1000</f>
        <v>2.1930000000000001</v>
      </c>
      <c r="V414" s="128"/>
      <c r="W414" s="128"/>
      <c r="X414" s="139"/>
      <c r="Y414" s="139"/>
      <c r="Z414" s="128">
        <v>100</v>
      </c>
      <c r="AA414" s="128">
        <v>1</v>
      </c>
      <c r="AB414" s="135">
        <v>51</v>
      </c>
      <c r="AC414" s="140"/>
    </row>
    <row r="415" spans="1:29" s="84" customFormat="1" ht="15" customHeight="1">
      <c r="A415" s="204"/>
      <c r="B415" s="214"/>
      <c r="C415" s="50" t="s">
        <v>24</v>
      </c>
      <c r="D415" s="36" t="s">
        <v>23</v>
      </c>
      <c r="E415" s="208"/>
      <c r="F415" s="208"/>
      <c r="G415" s="208"/>
      <c r="H415" s="209"/>
      <c r="I415" s="209"/>
      <c r="J415" s="209"/>
      <c r="K415" s="46"/>
      <c r="L415" s="209"/>
      <c r="M415" s="209"/>
      <c r="N415" s="209">
        <f>SUM(N410:N414)</f>
        <v>79</v>
      </c>
      <c r="O415" s="46">
        <f t="shared" ref="O415:O451" si="77">SUM(L415:N415)</f>
        <v>79</v>
      </c>
      <c r="P415" s="38"/>
      <c r="Q415" s="38"/>
      <c r="R415" s="38">
        <f t="shared" si="73"/>
        <v>79</v>
      </c>
      <c r="S415" s="38">
        <f t="shared" si="73"/>
        <v>79</v>
      </c>
      <c r="T415" s="115">
        <f t="shared" ref="T415:T447" si="78">Z415/AA415*S415/1000</f>
        <v>7.9</v>
      </c>
      <c r="U415" s="115">
        <f t="shared" ref="U415:U451" si="79">AB415*S415/1000</f>
        <v>4.0289999999999999</v>
      </c>
      <c r="V415" s="86"/>
      <c r="W415" s="86"/>
      <c r="X415" s="86"/>
      <c r="Y415" s="86"/>
      <c r="Z415" s="86">
        <v>100</v>
      </c>
      <c r="AA415" s="208">
        <v>1</v>
      </c>
      <c r="AB415" s="83">
        <v>51</v>
      </c>
      <c r="AC415" s="41"/>
    </row>
    <row r="416" spans="1:29" ht="15" customHeight="1">
      <c r="A416" s="42">
        <v>1</v>
      </c>
      <c r="B416" s="134"/>
      <c r="C416" s="162" t="s">
        <v>246</v>
      </c>
      <c r="D416" s="93" t="s">
        <v>23</v>
      </c>
      <c r="E416" s="43"/>
      <c r="F416" s="43"/>
      <c r="G416" s="43"/>
      <c r="H416" s="38"/>
      <c r="I416" s="38"/>
      <c r="J416" s="38"/>
      <c r="K416" s="38"/>
      <c r="L416" s="38"/>
      <c r="M416" s="38"/>
      <c r="N416" s="38">
        <v>2</v>
      </c>
      <c r="O416" s="38">
        <f t="shared" si="77"/>
        <v>2</v>
      </c>
      <c r="P416" s="38"/>
      <c r="Q416" s="38"/>
      <c r="R416" s="38">
        <f t="shared" si="73"/>
        <v>2</v>
      </c>
      <c r="S416" s="38">
        <f t="shared" si="73"/>
        <v>2</v>
      </c>
      <c r="T416" s="116">
        <f t="shared" si="78"/>
        <v>0.46</v>
      </c>
      <c r="U416" s="116">
        <f t="shared" si="79"/>
        <v>0.32</v>
      </c>
      <c r="V416" s="183"/>
      <c r="W416" s="183"/>
      <c r="X416" s="183"/>
      <c r="Y416" s="183"/>
      <c r="Z416" s="183">
        <v>230</v>
      </c>
      <c r="AA416" s="200">
        <v>1</v>
      </c>
      <c r="AB416" s="135">
        <v>160</v>
      </c>
      <c r="AC416" s="131"/>
    </row>
    <row r="417" spans="1:29" s="84" customFormat="1" ht="15" customHeight="1">
      <c r="A417" s="49"/>
      <c r="B417" s="85"/>
      <c r="C417" s="50" t="s">
        <v>24</v>
      </c>
      <c r="D417" s="36" t="s">
        <v>23</v>
      </c>
      <c r="E417" s="45"/>
      <c r="F417" s="45"/>
      <c r="G417" s="45"/>
      <c r="H417" s="46"/>
      <c r="I417" s="46"/>
      <c r="J417" s="46"/>
      <c r="K417" s="46"/>
      <c r="L417" s="46"/>
      <c r="M417" s="46"/>
      <c r="N417" s="46">
        <f>SUM(N416)</f>
        <v>2</v>
      </c>
      <c r="O417" s="46">
        <f t="shared" si="77"/>
        <v>2</v>
      </c>
      <c r="P417" s="38"/>
      <c r="Q417" s="38"/>
      <c r="R417" s="38">
        <f t="shared" si="73"/>
        <v>2</v>
      </c>
      <c r="S417" s="38">
        <f t="shared" si="73"/>
        <v>2</v>
      </c>
      <c r="T417" s="115">
        <f t="shared" si="78"/>
        <v>0.46</v>
      </c>
      <c r="U417" s="115">
        <f t="shared" si="79"/>
        <v>0.32</v>
      </c>
      <c r="V417" s="86"/>
      <c r="W417" s="86"/>
      <c r="X417" s="86"/>
      <c r="Y417" s="86"/>
      <c r="Z417" s="86">
        <v>230</v>
      </c>
      <c r="AA417" s="208">
        <v>1</v>
      </c>
      <c r="AB417" s="83">
        <v>160</v>
      </c>
      <c r="AC417" s="41"/>
    </row>
    <row r="418" spans="1:29" ht="15" customHeight="1">
      <c r="A418" s="42">
        <v>1</v>
      </c>
      <c r="B418" s="134"/>
      <c r="C418" s="134" t="s">
        <v>247</v>
      </c>
      <c r="D418" s="93" t="s">
        <v>23</v>
      </c>
      <c r="E418" s="43"/>
      <c r="F418" s="43"/>
      <c r="G418" s="43"/>
      <c r="H418" s="38"/>
      <c r="I418" s="38"/>
      <c r="J418" s="38"/>
      <c r="K418" s="38"/>
      <c r="L418" s="38"/>
      <c r="M418" s="38"/>
      <c r="N418" s="38">
        <v>4</v>
      </c>
      <c r="O418" s="38">
        <f t="shared" si="77"/>
        <v>4</v>
      </c>
      <c r="P418" s="38"/>
      <c r="Q418" s="38"/>
      <c r="R418" s="38">
        <f t="shared" si="73"/>
        <v>4</v>
      </c>
      <c r="S418" s="38">
        <f t="shared" si="73"/>
        <v>4</v>
      </c>
      <c r="T418" s="116">
        <f t="shared" si="78"/>
        <v>0.1052</v>
      </c>
      <c r="U418" s="116">
        <f t="shared" si="79"/>
        <v>0.1052</v>
      </c>
      <c r="V418" s="183"/>
      <c r="W418" s="183"/>
      <c r="X418" s="183"/>
      <c r="Y418" s="183"/>
      <c r="Z418" s="219">
        <v>26.3</v>
      </c>
      <c r="AA418" s="43">
        <v>1</v>
      </c>
      <c r="AB418" s="135">
        <v>26.3</v>
      </c>
      <c r="AC418" s="131"/>
    </row>
    <row r="419" spans="1:29" s="84" customFormat="1" ht="15" customHeight="1">
      <c r="A419" s="49"/>
      <c r="B419" s="85"/>
      <c r="C419" s="50" t="s">
        <v>24</v>
      </c>
      <c r="D419" s="36" t="s">
        <v>23</v>
      </c>
      <c r="E419" s="45"/>
      <c r="F419" s="45"/>
      <c r="G419" s="45"/>
      <c r="H419" s="46"/>
      <c r="I419" s="46"/>
      <c r="J419" s="46"/>
      <c r="K419" s="46"/>
      <c r="L419" s="46"/>
      <c r="M419" s="46"/>
      <c r="N419" s="46">
        <f>SUM(N418)</f>
        <v>4</v>
      </c>
      <c r="O419" s="46">
        <f t="shared" si="77"/>
        <v>4</v>
      </c>
      <c r="P419" s="38"/>
      <c r="Q419" s="38"/>
      <c r="R419" s="38">
        <f t="shared" si="73"/>
        <v>4</v>
      </c>
      <c r="S419" s="38">
        <f t="shared" si="73"/>
        <v>4</v>
      </c>
      <c r="T419" s="115">
        <f t="shared" si="78"/>
        <v>0.1052</v>
      </c>
      <c r="U419" s="115">
        <f t="shared" si="79"/>
        <v>0.1052</v>
      </c>
      <c r="V419" s="86"/>
      <c r="W419" s="86"/>
      <c r="X419" s="86"/>
      <c r="Y419" s="86"/>
      <c r="Z419" s="220">
        <v>26.3</v>
      </c>
      <c r="AA419" s="45">
        <v>1</v>
      </c>
      <c r="AB419" s="83">
        <v>26.3</v>
      </c>
      <c r="AC419" s="41"/>
    </row>
    <row r="420" spans="1:29" ht="15" customHeight="1">
      <c r="A420" s="42">
        <v>1</v>
      </c>
      <c r="B420" s="134"/>
      <c r="C420" s="134" t="s">
        <v>248</v>
      </c>
      <c r="D420" s="93" t="s">
        <v>23</v>
      </c>
      <c r="E420" s="43"/>
      <c r="F420" s="43"/>
      <c r="G420" s="43"/>
      <c r="H420" s="38"/>
      <c r="I420" s="38"/>
      <c r="J420" s="38"/>
      <c r="K420" s="38"/>
      <c r="L420" s="38"/>
      <c r="M420" s="38"/>
      <c r="N420" s="38">
        <v>1</v>
      </c>
      <c r="O420" s="38">
        <f t="shared" si="77"/>
        <v>1</v>
      </c>
      <c r="P420" s="38"/>
      <c r="Q420" s="38"/>
      <c r="R420" s="38">
        <f t="shared" si="73"/>
        <v>1</v>
      </c>
      <c r="S420" s="38">
        <f t="shared" si="73"/>
        <v>1</v>
      </c>
      <c r="T420" s="116">
        <f t="shared" si="78"/>
        <v>3.4500000000000003E-2</v>
      </c>
      <c r="U420" s="116">
        <f t="shared" si="79"/>
        <v>3.4500000000000003E-2</v>
      </c>
      <c r="V420" s="183"/>
      <c r="W420" s="183"/>
      <c r="X420" s="183"/>
      <c r="Y420" s="183"/>
      <c r="Z420" s="219">
        <v>34.5</v>
      </c>
      <c r="AA420" s="43">
        <v>1</v>
      </c>
      <c r="AB420" s="135">
        <v>34.5</v>
      </c>
      <c r="AC420" s="131"/>
    </row>
    <row r="421" spans="1:29" s="84" customFormat="1" ht="15" customHeight="1">
      <c r="A421" s="49"/>
      <c r="B421" s="85"/>
      <c r="C421" s="50" t="s">
        <v>24</v>
      </c>
      <c r="D421" s="36" t="s">
        <v>23</v>
      </c>
      <c r="E421" s="45"/>
      <c r="F421" s="45"/>
      <c r="G421" s="45"/>
      <c r="H421" s="46"/>
      <c r="I421" s="46"/>
      <c r="J421" s="46"/>
      <c r="K421" s="46"/>
      <c r="L421" s="46"/>
      <c r="M421" s="46"/>
      <c r="N421" s="46">
        <f>SUM(N420)</f>
        <v>1</v>
      </c>
      <c r="O421" s="46">
        <f t="shared" si="77"/>
        <v>1</v>
      </c>
      <c r="P421" s="38"/>
      <c r="Q421" s="38"/>
      <c r="R421" s="38">
        <f t="shared" si="73"/>
        <v>1</v>
      </c>
      <c r="S421" s="38">
        <f t="shared" si="73"/>
        <v>1</v>
      </c>
      <c r="T421" s="115">
        <f t="shared" si="78"/>
        <v>3.4500000000000003E-2</v>
      </c>
      <c r="U421" s="115">
        <f t="shared" si="79"/>
        <v>3.4500000000000003E-2</v>
      </c>
      <c r="V421" s="86"/>
      <c r="W421" s="86"/>
      <c r="X421" s="86"/>
      <c r="Y421" s="86"/>
      <c r="Z421" s="220">
        <v>34.5</v>
      </c>
      <c r="AA421" s="45">
        <v>1</v>
      </c>
      <c r="AB421" s="83">
        <v>34.5</v>
      </c>
      <c r="AC421" s="41"/>
    </row>
    <row r="422" spans="1:29" ht="15" customHeight="1">
      <c r="A422" s="42">
        <v>1</v>
      </c>
      <c r="B422" s="134"/>
      <c r="C422" s="134" t="s">
        <v>249</v>
      </c>
      <c r="D422" s="93" t="s">
        <v>23</v>
      </c>
      <c r="E422" s="43"/>
      <c r="F422" s="43"/>
      <c r="G422" s="43"/>
      <c r="H422" s="38"/>
      <c r="I422" s="38"/>
      <c r="J422" s="38"/>
      <c r="K422" s="38"/>
      <c r="L422" s="38"/>
      <c r="M422" s="38"/>
      <c r="N422" s="38">
        <v>9</v>
      </c>
      <c r="O422" s="38">
        <f t="shared" si="77"/>
        <v>9</v>
      </c>
      <c r="P422" s="38"/>
      <c r="Q422" s="38"/>
      <c r="R422" s="38">
        <f t="shared" si="73"/>
        <v>9</v>
      </c>
      <c r="S422" s="38">
        <f t="shared" si="73"/>
        <v>9</v>
      </c>
      <c r="T422" s="116">
        <f t="shared" si="78"/>
        <v>0.1089</v>
      </c>
      <c r="U422" s="116">
        <f t="shared" si="79"/>
        <v>0.1089</v>
      </c>
      <c r="V422" s="183"/>
      <c r="W422" s="183"/>
      <c r="X422" s="183"/>
      <c r="Y422" s="183"/>
      <c r="Z422" s="219">
        <v>12.1</v>
      </c>
      <c r="AA422" s="43">
        <v>1</v>
      </c>
      <c r="AB422" s="135">
        <v>12.1</v>
      </c>
      <c r="AC422" s="131"/>
    </row>
    <row r="423" spans="1:29" s="84" customFormat="1" ht="15" customHeight="1">
      <c r="A423" s="49"/>
      <c r="B423" s="85"/>
      <c r="C423" s="50" t="s">
        <v>24</v>
      </c>
      <c r="D423" s="36" t="s">
        <v>23</v>
      </c>
      <c r="E423" s="45"/>
      <c r="F423" s="45"/>
      <c r="G423" s="45"/>
      <c r="H423" s="46"/>
      <c r="I423" s="46"/>
      <c r="J423" s="46"/>
      <c r="K423" s="46"/>
      <c r="L423" s="46"/>
      <c r="M423" s="46"/>
      <c r="N423" s="46">
        <f>SUM(N422)</f>
        <v>9</v>
      </c>
      <c r="O423" s="46">
        <f t="shared" si="77"/>
        <v>9</v>
      </c>
      <c r="P423" s="38"/>
      <c r="Q423" s="38"/>
      <c r="R423" s="38">
        <f t="shared" si="73"/>
        <v>9</v>
      </c>
      <c r="S423" s="38">
        <f t="shared" si="73"/>
        <v>9</v>
      </c>
      <c r="T423" s="115">
        <f t="shared" si="78"/>
        <v>0.1089</v>
      </c>
      <c r="U423" s="115">
        <f t="shared" si="79"/>
        <v>0.1089</v>
      </c>
      <c r="V423" s="86"/>
      <c r="W423" s="86"/>
      <c r="X423" s="86"/>
      <c r="Y423" s="86"/>
      <c r="Z423" s="220">
        <v>12.1</v>
      </c>
      <c r="AA423" s="45">
        <v>1</v>
      </c>
      <c r="AB423" s="83">
        <v>12.1</v>
      </c>
      <c r="AC423" s="41"/>
    </row>
    <row r="424" spans="1:29" ht="15" customHeight="1">
      <c r="A424" s="42">
        <v>1</v>
      </c>
      <c r="B424" s="134"/>
      <c r="C424" s="134" t="s">
        <v>250</v>
      </c>
      <c r="D424" s="93" t="s">
        <v>23</v>
      </c>
      <c r="E424" s="43"/>
      <c r="F424" s="43"/>
      <c r="G424" s="43"/>
      <c r="H424" s="38"/>
      <c r="I424" s="38"/>
      <c r="J424" s="38"/>
      <c r="K424" s="38"/>
      <c r="L424" s="38"/>
      <c r="M424" s="38"/>
      <c r="N424" s="38">
        <v>1</v>
      </c>
      <c r="O424" s="38">
        <f t="shared" si="77"/>
        <v>1</v>
      </c>
      <c r="P424" s="38"/>
      <c r="Q424" s="38"/>
      <c r="R424" s="38">
        <f t="shared" si="73"/>
        <v>1</v>
      </c>
      <c r="S424" s="38">
        <f t="shared" si="73"/>
        <v>1</v>
      </c>
      <c r="T424" s="116">
        <f t="shared" si="78"/>
        <v>0.02</v>
      </c>
      <c r="U424" s="116">
        <f t="shared" si="79"/>
        <v>0.02</v>
      </c>
      <c r="V424" s="183"/>
      <c r="W424" s="183"/>
      <c r="X424" s="183"/>
      <c r="Y424" s="183"/>
      <c r="Z424" s="219">
        <v>20</v>
      </c>
      <c r="AA424" s="43">
        <v>1</v>
      </c>
      <c r="AB424" s="135">
        <v>20</v>
      </c>
      <c r="AC424" s="131"/>
    </row>
    <row r="425" spans="1:29" s="84" customFormat="1" ht="15" customHeight="1">
      <c r="A425" s="49"/>
      <c r="B425" s="85"/>
      <c r="C425" s="50" t="s">
        <v>24</v>
      </c>
      <c r="D425" s="36" t="s">
        <v>23</v>
      </c>
      <c r="E425" s="45"/>
      <c r="F425" s="45"/>
      <c r="G425" s="45"/>
      <c r="H425" s="46"/>
      <c r="I425" s="46"/>
      <c r="J425" s="46"/>
      <c r="K425" s="46"/>
      <c r="L425" s="46"/>
      <c r="M425" s="46"/>
      <c r="N425" s="46">
        <f>SUM(N424)</f>
        <v>1</v>
      </c>
      <c r="O425" s="46">
        <f t="shared" si="77"/>
        <v>1</v>
      </c>
      <c r="P425" s="38"/>
      <c r="Q425" s="38"/>
      <c r="R425" s="38">
        <f t="shared" si="73"/>
        <v>1</v>
      </c>
      <c r="S425" s="38">
        <f t="shared" si="73"/>
        <v>1</v>
      </c>
      <c r="T425" s="115">
        <f t="shared" si="78"/>
        <v>0.02</v>
      </c>
      <c r="U425" s="115">
        <f t="shared" si="79"/>
        <v>0.02</v>
      </c>
      <c r="V425" s="86"/>
      <c r="W425" s="86"/>
      <c r="X425" s="86"/>
      <c r="Y425" s="86"/>
      <c r="Z425" s="220">
        <v>20</v>
      </c>
      <c r="AA425" s="45">
        <v>1</v>
      </c>
      <c r="AB425" s="83">
        <v>20</v>
      </c>
      <c r="AC425" s="41"/>
    </row>
    <row r="426" spans="1:29" ht="15" customHeight="1">
      <c r="A426" s="42">
        <v>1</v>
      </c>
      <c r="B426" s="134"/>
      <c r="C426" s="134" t="s">
        <v>251</v>
      </c>
      <c r="D426" s="93" t="s">
        <v>23</v>
      </c>
      <c r="E426" s="43"/>
      <c r="F426" s="43"/>
      <c r="G426" s="43"/>
      <c r="H426" s="38"/>
      <c r="I426" s="38"/>
      <c r="J426" s="38"/>
      <c r="K426" s="38"/>
      <c r="L426" s="38"/>
      <c r="M426" s="38"/>
      <c r="N426" s="38">
        <v>1</v>
      </c>
      <c r="O426" s="38">
        <f t="shared" si="77"/>
        <v>1</v>
      </c>
      <c r="P426" s="38"/>
      <c r="Q426" s="38"/>
      <c r="R426" s="38">
        <f t="shared" si="73"/>
        <v>1</v>
      </c>
      <c r="S426" s="38">
        <f t="shared" si="73"/>
        <v>1</v>
      </c>
      <c r="T426" s="116">
        <f t="shared" si="78"/>
        <v>2.12E-2</v>
      </c>
      <c r="U426" s="116">
        <f t="shared" si="79"/>
        <v>2.12E-2</v>
      </c>
      <c r="V426" s="183"/>
      <c r="W426" s="183"/>
      <c r="X426" s="183"/>
      <c r="Y426" s="183"/>
      <c r="Z426" s="219">
        <v>21.2</v>
      </c>
      <c r="AA426" s="43">
        <v>1</v>
      </c>
      <c r="AB426" s="135">
        <v>21.2</v>
      </c>
      <c r="AC426" s="131"/>
    </row>
    <row r="427" spans="1:29" s="84" customFormat="1" ht="15" customHeight="1">
      <c r="A427" s="49"/>
      <c r="B427" s="85"/>
      <c r="C427" s="50" t="s">
        <v>24</v>
      </c>
      <c r="D427" s="36" t="s">
        <v>23</v>
      </c>
      <c r="E427" s="45"/>
      <c r="F427" s="45"/>
      <c r="G427" s="45"/>
      <c r="H427" s="46"/>
      <c r="I427" s="46"/>
      <c r="J427" s="46"/>
      <c r="K427" s="46"/>
      <c r="L427" s="46"/>
      <c r="M427" s="46"/>
      <c r="N427" s="46">
        <f>SUM(N426)</f>
        <v>1</v>
      </c>
      <c r="O427" s="46">
        <f t="shared" si="77"/>
        <v>1</v>
      </c>
      <c r="P427" s="38"/>
      <c r="Q427" s="38"/>
      <c r="R427" s="38">
        <f t="shared" si="73"/>
        <v>1</v>
      </c>
      <c r="S427" s="38">
        <f t="shared" si="73"/>
        <v>1</v>
      </c>
      <c r="T427" s="115">
        <f t="shared" si="78"/>
        <v>2.12E-2</v>
      </c>
      <c r="U427" s="115">
        <f t="shared" si="79"/>
        <v>2.12E-2</v>
      </c>
      <c r="V427" s="86"/>
      <c r="W427" s="86"/>
      <c r="X427" s="86"/>
      <c r="Y427" s="86"/>
      <c r="Z427" s="220">
        <v>21.2</v>
      </c>
      <c r="AA427" s="45">
        <v>1</v>
      </c>
      <c r="AB427" s="83">
        <v>21.2</v>
      </c>
      <c r="AC427" s="41"/>
    </row>
    <row r="428" spans="1:29" ht="15" customHeight="1">
      <c r="A428" s="42">
        <v>1</v>
      </c>
      <c r="B428" s="134"/>
      <c r="C428" s="134" t="s">
        <v>252</v>
      </c>
      <c r="D428" s="93" t="s">
        <v>23</v>
      </c>
      <c r="E428" s="43"/>
      <c r="F428" s="43"/>
      <c r="G428" s="43"/>
      <c r="H428" s="38"/>
      <c r="I428" s="38"/>
      <c r="J428" s="38"/>
      <c r="K428" s="38"/>
      <c r="L428" s="38"/>
      <c r="M428" s="38"/>
      <c r="N428" s="38">
        <v>9</v>
      </c>
      <c r="O428" s="38">
        <f t="shared" si="77"/>
        <v>9</v>
      </c>
      <c r="P428" s="38"/>
      <c r="Q428" s="38"/>
      <c r="R428" s="38">
        <f t="shared" si="73"/>
        <v>9</v>
      </c>
      <c r="S428" s="38">
        <f t="shared" si="73"/>
        <v>9</v>
      </c>
      <c r="T428" s="116">
        <f t="shared" si="78"/>
        <v>0.23579999999999998</v>
      </c>
      <c r="U428" s="116">
        <f t="shared" si="79"/>
        <v>0.23579999999999998</v>
      </c>
      <c r="V428" s="183"/>
      <c r="W428" s="183"/>
      <c r="X428" s="183"/>
      <c r="Y428" s="183"/>
      <c r="Z428" s="219">
        <v>26.2</v>
      </c>
      <c r="AA428" s="43">
        <v>1</v>
      </c>
      <c r="AB428" s="135">
        <v>26.2</v>
      </c>
      <c r="AC428" s="131"/>
    </row>
    <row r="429" spans="1:29" s="84" customFormat="1" ht="15" customHeight="1">
      <c r="A429" s="49"/>
      <c r="B429" s="85"/>
      <c r="C429" s="50" t="s">
        <v>24</v>
      </c>
      <c r="D429" s="36" t="s">
        <v>23</v>
      </c>
      <c r="E429" s="45"/>
      <c r="F429" s="45"/>
      <c r="G429" s="45"/>
      <c r="H429" s="46"/>
      <c r="I429" s="46"/>
      <c r="J429" s="46"/>
      <c r="K429" s="46"/>
      <c r="L429" s="46"/>
      <c r="M429" s="46"/>
      <c r="N429" s="46">
        <f>SUM(N428)</f>
        <v>9</v>
      </c>
      <c r="O429" s="46">
        <f t="shared" si="77"/>
        <v>9</v>
      </c>
      <c r="P429" s="38"/>
      <c r="Q429" s="38"/>
      <c r="R429" s="38">
        <f t="shared" si="73"/>
        <v>9</v>
      </c>
      <c r="S429" s="38">
        <f t="shared" si="73"/>
        <v>9</v>
      </c>
      <c r="T429" s="115">
        <f t="shared" si="78"/>
        <v>0.23579999999999998</v>
      </c>
      <c r="U429" s="115">
        <f t="shared" si="79"/>
        <v>0.23579999999999998</v>
      </c>
      <c r="V429" s="86"/>
      <c r="W429" s="86"/>
      <c r="X429" s="86"/>
      <c r="Y429" s="86"/>
      <c r="Z429" s="220">
        <v>26.2</v>
      </c>
      <c r="AA429" s="45">
        <v>1</v>
      </c>
      <c r="AB429" s="83">
        <v>26.2</v>
      </c>
      <c r="AC429" s="41"/>
    </row>
    <row r="430" spans="1:29" ht="15" customHeight="1">
      <c r="A430" s="42">
        <v>1</v>
      </c>
      <c r="B430" s="134"/>
      <c r="C430" s="134" t="s">
        <v>253</v>
      </c>
      <c r="D430" s="93" t="s">
        <v>23</v>
      </c>
      <c r="E430" s="43"/>
      <c r="F430" s="43"/>
      <c r="G430" s="43"/>
      <c r="H430" s="38"/>
      <c r="I430" s="38"/>
      <c r="J430" s="38"/>
      <c r="K430" s="38"/>
      <c r="L430" s="38"/>
      <c r="M430" s="38"/>
      <c r="N430" s="38">
        <v>1</v>
      </c>
      <c r="O430" s="38">
        <f t="shared" si="77"/>
        <v>1</v>
      </c>
      <c r="P430" s="38"/>
      <c r="Q430" s="38"/>
      <c r="R430" s="38">
        <f t="shared" si="73"/>
        <v>1</v>
      </c>
      <c r="S430" s="38">
        <f t="shared" si="73"/>
        <v>1</v>
      </c>
      <c r="T430" s="116">
        <f t="shared" si="78"/>
        <v>2.4500000000000001E-2</v>
      </c>
      <c r="U430" s="116">
        <f t="shared" si="79"/>
        <v>2.4500000000000001E-2</v>
      </c>
      <c r="V430" s="183"/>
      <c r="W430" s="183"/>
      <c r="X430" s="183"/>
      <c r="Y430" s="183"/>
      <c r="Z430" s="219">
        <v>24.5</v>
      </c>
      <c r="AA430" s="43">
        <v>1</v>
      </c>
      <c r="AB430" s="135">
        <v>24.5</v>
      </c>
      <c r="AC430" s="131"/>
    </row>
    <row r="431" spans="1:29" s="84" customFormat="1" ht="15" customHeight="1">
      <c r="A431" s="49"/>
      <c r="B431" s="85"/>
      <c r="C431" s="50" t="s">
        <v>24</v>
      </c>
      <c r="D431" s="36" t="s">
        <v>23</v>
      </c>
      <c r="E431" s="45"/>
      <c r="F431" s="45"/>
      <c r="G431" s="45"/>
      <c r="H431" s="46"/>
      <c r="I431" s="46"/>
      <c r="J431" s="46"/>
      <c r="K431" s="46"/>
      <c r="L431" s="46"/>
      <c r="M431" s="46"/>
      <c r="N431" s="46">
        <f>SUM(N430)</f>
        <v>1</v>
      </c>
      <c r="O431" s="46">
        <f t="shared" si="77"/>
        <v>1</v>
      </c>
      <c r="P431" s="38"/>
      <c r="Q431" s="38"/>
      <c r="R431" s="38">
        <f t="shared" si="73"/>
        <v>1</v>
      </c>
      <c r="S431" s="38">
        <f t="shared" si="73"/>
        <v>1</v>
      </c>
      <c r="T431" s="115">
        <f t="shared" si="78"/>
        <v>2.4500000000000001E-2</v>
      </c>
      <c r="U431" s="115">
        <f t="shared" si="79"/>
        <v>2.4500000000000001E-2</v>
      </c>
      <c r="V431" s="86"/>
      <c r="W431" s="86"/>
      <c r="X431" s="86"/>
      <c r="Y431" s="86"/>
      <c r="Z431" s="220">
        <v>24.5</v>
      </c>
      <c r="AA431" s="45">
        <v>1</v>
      </c>
      <c r="AB431" s="83">
        <v>24.5</v>
      </c>
      <c r="AC431" s="41"/>
    </row>
    <row r="432" spans="1:29" ht="15" customHeight="1">
      <c r="A432" s="42">
        <v>1</v>
      </c>
      <c r="B432" s="134"/>
      <c r="C432" s="134" t="s">
        <v>254</v>
      </c>
      <c r="D432" s="93" t="s">
        <v>23</v>
      </c>
      <c r="E432" s="43"/>
      <c r="F432" s="43"/>
      <c r="G432" s="43"/>
      <c r="H432" s="38"/>
      <c r="I432" s="38"/>
      <c r="J432" s="38"/>
      <c r="K432" s="38"/>
      <c r="L432" s="38"/>
      <c r="M432" s="38"/>
      <c r="N432" s="38">
        <v>1</v>
      </c>
      <c r="O432" s="38">
        <f t="shared" si="77"/>
        <v>1</v>
      </c>
      <c r="P432" s="38"/>
      <c r="Q432" s="38"/>
      <c r="R432" s="38">
        <f t="shared" si="73"/>
        <v>1</v>
      </c>
      <c r="S432" s="38">
        <f t="shared" si="73"/>
        <v>1</v>
      </c>
      <c r="T432" s="116">
        <f t="shared" si="78"/>
        <v>2.9000000000000001E-2</v>
      </c>
      <c r="U432" s="116">
        <f t="shared" si="79"/>
        <v>2.9000000000000001E-2</v>
      </c>
      <c r="V432" s="183"/>
      <c r="W432" s="183"/>
      <c r="X432" s="183"/>
      <c r="Y432" s="183"/>
      <c r="Z432" s="221">
        <v>29</v>
      </c>
      <c r="AA432" s="43">
        <v>1</v>
      </c>
      <c r="AB432" s="135">
        <v>29</v>
      </c>
      <c r="AC432" s="131"/>
    </row>
    <row r="433" spans="1:29" s="84" customFormat="1" ht="15" customHeight="1">
      <c r="A433" s="49"/>
      <c r="B433" s="85"/>
      <c r="C433" s="50" t="s">
        <v>24</v>
      </c>
      <c r="D433" s="36" t="s">
        <v>23</v>
      </c>
      <c r="E433" s="45"/>
      <c r="F433" s="45"/>
      <c r="G433" s="45"/>
      <c r="H433" s="46"/>
      <c r="I433" s="46"/>
      <c r="J433" s="46"/>
      <c r="K433" s="46"/>
      <c r="L433" s="46"/>
      <c r="M433" s="46"/>
      <c r="N433" s="46">
        <f>SUM(N432)</f>
        <v>1</v>
      </c>
      <c r="O433" s="46">
        <f t="shared" si="77"/>
        <v>1</v>
      </c>
      <c r="P433" s="38"/>
      <c r="Q433" s="38"/>
      <c r="R433" s="38">
        <f t="shared" si="73"/>
        <v>1</v>
      </c>
      <c r="S433" s="38">
        <f t="shared" si="73"/>
        <v>1</v>
      </c>
      <c r="T433" s="115">
        <f t="shared" si="78"/>
        <v>2.9000000000000001E-2</v>
      </c>
      <c r="U433" s="115">
        <f t="shared" si="79"/>
        <v>2.9000000000000001E-2</v>
      </c>
      <c r="V433" s="86"/>
      <c r="W433" s="86"/>
      <c r="X433" s="86"/>
      <c r="Y433" s="86"/>
      <c r="Z433" s="222">
        <v>29</v>
      </c>
      <c r="AA433" s="45">
        <v>1</v>
      </c>
      <c r="AB433" s="83">
        <v>29</v>
      </c>
      <c r="AC433" s="41"/>
    </row>
    <row r="434" spans="1:29" ht="15" customHeight="1">
      <c r="A434" s="42">
        <v>1</v>
      </c>
      <c r="B434" s="134"/>
      <c r="C434" s="134" t="s">
        <v>255</v>
      </c>
      <c r="D434" s="93" t="s">
        <v>23</v>
      </c>
      <c r="E434" s="43"/>
      <c r="F434" s="43"/>
      <c r="G434" s="43"/>
      <c r="H434" s="38"/>
      <c r="I434" s="38"/>
      <c r="J434" s="38"/>
      <c r="K434" s="38"/>
      <c r="L434" s="38"/>
      <c r="M434" s="38"/>
      <c r="N434" s="38">
        <v>1</v>
      </c>
      <c r="O434" s="38">
        <f t="shared" si="77"/>
        <v>1</v>
      </c>
      <c r="P434" s="38"/>
      <c r="Q434" s="38"/>
      <c r="R434" s="38">
        <f t="shared" si="73"/>
        <v>1</v>
      </c>
      <c r="S434" s="38">
        <f t="shared" si="73"/>
        <v>1</v>
      </c>
      <c r="T434" s="116">
        <f t="shared" si="78"/>
        <v>6.5000000000000002E-2</v>
      </c>
      <c r="U434" s="116">
        <f t="shared" si="79"/>
        <v>6.5000000000000002E-2</v>
      </c>
      <c r="V434" s="183"/>
      <c r="W434" s="183"/>
      <c r="X434" s="183"/>
      <c r="Y434" s="183"/>
      <c r="Z434" s="221">
        <v>65</v>
      </c>
      <c r="AA434" s="43">
        <v>1</v>
      </c>
      <c r="AB434" s="135">
        <v>65</v>
      </c>
      <c r="AC434" s="131"/>
    </row>
    <row r="435" spans="1:29" s="84" customFormat="1" ht="15" customHeight="1">
      <c r="A435" s="49"/>
      <c r="B435" s="85"/>
      <c r="C435" s="50" t="s">
        <v>24</v>
      </c>
      <c r="D435" s="36" t="s">
        <v>23</v>
      </c>
      <c r="E435" s="45"/>
      <c r="F435" s="45"/>
      <c r="G435" s="45"/>
      <c r="H435" s="46"/>
      <c r="I435" s="46"/>
      <c r="J435" s="46"/>
      <c r="K435" s="46"/>
      <c r="L435" s="46"/>
      <c r="M435" s="46"/>
      <c r="N435" s="46">
        <f>SUM(N434)</f>
        <v>1</v>
      </c>
      <c r="O435" s="46">
        <f t="shared" si="77"/>
        <v>1</v>
      </c>
      <c r="P435" s="38"/>
      <c r="Q435" s="38"/>
      <c r="R435" s="38">
        <f t="shared" si="73"/>
        <v>1</v>
      </c>
      <c r="S435" s="38">
        <f t="shared" si="73"/>
        <v>1</v>
      </c>
      <c r="T435" s="115">
        <f t="shared" si="78"/>
        <v>6.5000000000000002E-2</v>
      </c>
      <c r="U435" s="115">
        <f t="shared" si="79"/>
        <v>6.5000000000000002E-2</v>
      </c>
      <c r="V435" s="86"/>
      <c r="W435" s="86"/>
      <c r="X435" s="86"/>
      <c r="Y435" s="86"/>
      <c r="Z435" s="222">
        <v>65</v>
      </c>
      <c r="AA435" s="45">
        <v>1</v>
      </c>
      <c r="AB435" s="83">
        <v>65</v>
      </c>
      <c r="AC435" s="41"/>
    </row>
    <row r="436" spans="1:29" ht="15" customHeight="1">
      <c r="A436" s="42">
        <v>1</v>
      </c>
      <c r="B436" s="134"/>
      <c r="C436" s="134" t="s">
        <v>256</v>
      </c>
      <c r="D436" s="93" t="s">
        <v>23</v>
      </c>
      <c r="E436" s="43"/>
      <c r="F436" s="43"/>
      <c r="G436" s="43"/>
      <c r="H436" s="38"/>
      <c r="I436" s="38"/>
      <c r="J436" s="38"/>
      <c r="K436" s="38"/>
      <c r="L436" s="38"/>
      <c r="M436" s="38"/>
      <c r="N436" s="38">
        <v>3</v>
      </c>
      <c r="O436" s="38">
        <f t="shared" si="77"/>
        <v>3</v>
      </c>
      <c r="P436" s="38"/>
      <c r="Q436" s="38"/>
      <c r="R436" s="38">
        <f t="shared" si="73"/>
        <v>3</v>
      </c>
      <c r="S436" s="38">
        <f t="shared" si="73"/>
        <v>3</v>
      </c>
      <c r="T436" s="116">
        <f t="shared" si="78"/>
        <v>2.2499999999999999E-2</v>
      </c>
      <c r="U436" s="116">
        <f t="shared" si="79"/>
        <v>2.2499999999999999E-2</v>
      </c>
      <c r="V436" s="183"/>
      <c r="W436" s="183"/>
      <c r="X436" s="183"/>
      <c r="Y436" s="183"/>
      <c r="Z436" s="219">
        <v>7.5</v>
      </c>
      <c r="AA436" s="43">
        <v>1</v>
      </c>
      <c r="AB436" s="135">
        <v>7.5</v>
      </c>
      <c r="AC436" s="131"/>
    </row>
    <row r="437" spans="1:29" s="84" customFormat="1" ht="15" customHeight="1">
      <c r="A437" s="49"/>
      <c r="B437" s="85"/>
      <c r="C437" s="50" t="s">
        <v>24</v>
      </c>
      <c r="D437" s="36" t="s">
        <v>23</v>
      </c>
      <c r="E437" s="45"/>
      <c r="F437" s="45"/>
      <c r="G437" s="45"/>
      <c r="H437" s="46"/>
      <c r="I437" s="46"/>
      <c r="J437" s="46"/>
      <c r="K437" s="46"/>
      <c r="L437" s="46"/>
      <c r="M437" s="46"/>
      <c r="N437" s="46">
        <f>SUM(N436)</f>
        <v>3</v>
      </c>
      <c r="O437" s="46">
        <f t="shared" si="77"/>
        <v>3</v>
      </c>
      <c r="P437" s="38"/>
      <c r="Q437" s="38"/>
      <c r="R437" s="38">
        <f t="shared" si="73"/>
        <v>3</v>
      </c>
      <c r="S437" s="38">
        <f t="shared" si="73"/>
        <v>3</v>
      </c>
      <c r="T437" s="115">
        <f t="shared" si="78"/>
        <v>2.2499999999999999E-2</v>
      </c>
      <c r="U437" s="115">
        <f t="shared" si="79"/>
        <v>2.2499999999999999E-2</v>
      </c>
      <c r="V437" s="86"/>
      <c r="W437" s="86"/>
      <c r="X437" s="86"/>
      <c r="Y437" s="86"/>
      <c r="Z437" s="220">
        <v>7.5</v>
      </c>
      <c r="AA437" s="45">
        <v>1</v>
      </c>
      <c r="AB437" s="83">
        <v>7.5</v>
      </c>
      <c r="AC437" s="41"/>
    </row>
    <row r="438" spans="1:29" ht="15" customHeight="1">
      <c r="A438" s="42">
        <v>1</v>
      </c>
      <c r="B438" s="134"/>
      <c r="C438" s="134" t="s">
        <v>257</v>
      </c>
      <c r="D438" s="93" t="s">
        <v>23</v>
      </c>
      <c r="E438" s="43"/>
      <c r="F438" s="43"/>
      <c r="G438" s="43"/>
      <c r="H438" s="38"/>
      <c r="I438" s="38"/>
      <c r="J438" s="38"/>
      <c r="K438" s="38"/>
      <c r="L438" s="38"/>
      <c r="M438" s="38"/>
      <c r="N438" s="38">
        <v>1</v>
      </c>
      <c r="O438" s="38">
        <f t="shared" si="77"/>
        <v>1</v>
      </c>
      <c r="P438" s="38"/>
      <c r="Q438" s="38"/>
      <c r="R438" s="38">
        <f t="shared" si="73"/>
        <v>1</v>
      </c>
      <c r="S438" s="38">
        <f t="shared" si="73"/>
        <v>1</v>
      </c>
      <c r="T438" s="116">
        <f t="shared" si="78"/>
        <v>3.5200000000000002E-2</v>
      </c>
      <c r="U438" s="116">
        <f t="shared" si="79"/>
        <v>3.5200000000000002E-2</v>
      </c>
      <c r="V438" s="183"/>
      <c r="W438" s="183"/>
      <c r="X438" s="183"/>
      <c r="Y438" s="183"/>
      <c r="Z438" s="219">
        <v>35.200000000000003</v>
      </c>
      <c r="AA438" s="43">
        <v>1</v>
      </c>
      <c r="AB438" s="135">
        <v>35.200000000000003</v>
      </c>
      <c r="AC438" s="131"/>
    </row>
    <row r="439" spans="1:29" s="84" customFormat="1" ht="15" customHeight="1">
      <c r="A439" s="49"/>
      <c r="B439" s="85"/>
      <c r="C439" s="50" t="s">
        <v>24</v>
      </c>
      <c r="D439" s="36" t="s">
        <v>23</v>
      </c>
      <c r="E439" s="45"/>
      <c r="F439" s="45"/>
      <c r="G439" s="45"/>
      <c r="H439" s="46"/>
      <c r="I439" s="46"/>
      <c r="J439" s="46"/>
      <c r="K439" s="46"/>
      <c r="L439" s="46"/>
      <c r="M439" s="46"/>
      <c r="N439" s="46">
        <f>SUM(N438)</f>
        <v>1</v>
      </c>
      <c r="O439" s="46">
        <f t="shared" si="77"/>
        <v>1</v>
      </c>
      <c r="P439" s="38"/>
      <c r="Q439" s="38"/>
      <c r="R439" s="38">
        <f t="shared" si="73"/>
        <v>1</v>
      </c>
      <c r="S439" s="38">
        <f t="shared" si="73"/>
        <v>1</v>
      </c>
      <c r="T439" s="115">
        <f t="shared" si="78"/>
        <v>3.5200000000000002E-2</v>
      </c>
      <c r="U439" s="115">
        <f t="shared" si="79"/>
        <v>3.5200000000000002E-2</v>
      </c>
      <c r="V439" s="86"/>
      <c r="W439" s="86"/>
      <c r="X439" s="86"/>
      <c r="Y439" s="86"/>
      <c r="Z439" s="220">
        <v>35.200000000000003</v>
      </c>
      <c r="AA439" s="45">
        <v>1</v>
      </c>
      <c r="AB439" s="83">
        <v>35.200000000000003</v>
      </c>
      <c r="AC439" s="41"/>
    </row>
    <row r="440" spans="1:29" ht="15" customHeight="1">
      <c r="A440" s="42">
        <v>1</v>
      </c>
      <c r="B440" s="134"/>
      <c r="C440" s="134" t="s">
        <v>258</v>
      </c>
      <c r="D440" s="93" t="s">
        <v>23</v>
      </c>
      <c r="E440" s="43"/>
      <c r="F440" s="43"/>
      <c r="G440" s="43"/>
      <c r="H440" s="38"/>
      <c r="I440" s="38"/>
      <c r="J440" s="38"/>
      <c r="K440" s="38"/>
      <c r="L440" s="38"/>
      <c r="M440" s="38"/>
      <c r="N440" s="38">
        <v>1</v>
      </c>
      <c r="O440" s="38">
        <f t="shared" si="77"/>
        <v>1</v>
      </c>
      <c r="P440" s="38"/>
      <c r="Q440" s="38"/>
      <c r="R440" s="38">
        <f t="shared" si="73"/>
        <v>1</v>
      </c>
      <c r="S440" s="38">
        <f t="shared" si="73"/>
        <v>1</v>
      </c>
      <c r="T440" s="116">
        <f t="shared" si="78"/>
        <v>1.47E-2</v>
      </c>
      <c r="U440" s="116">
        <f t="shared" si="79"/>
        <v>1.47E-2</v>
      </c>
      <c r="V440" s="183"/>
      <c r="W440" s="183"/>
      <c r="X440" s="183"/>
      <c r="Y440" s="183"/>
      <c r="Z440" s="219">
        <v>14.7</v>
      </c>
      <c r="AA440" s="43">
        <v>1</v>
      </c>
      <c r="AB440" s="135">
        <v>14.7</v>
      </c>
      <c r="AC440" s="131"/>
    </row>
    <row r="441" spans="1:29" s="84" customFormat="1" ht="15" customHeight="1">
      <c r="A441" s="49"/>
      <c r="B441" s="85"/>
      <c r="C441" s="50" t="s">
        <v>24</v>
      </c>
      <c r="D441" s="36" t="s">
        <v>23</v>
      </c>
      <c r="E441" s="45"/>
      <c r="F441" s="45"/>
      <c r="G441" s="45"/>
      <c r="H441" s="46"/>
      <c r="I441" s="46"/>
      <c r="J441" s="46"/>
      <c r="K441" s="46"/>
      <c r="L441" s="46"/>
      <c r="M441" s="46"/>
      <c r="N441" s="46">
        <f>SUM(N440)</f>
        <v>1</v>
      </c>
      <c r="O441" s="46">
        <f t="shared" si="77"/>
        <v>1</v>
      </c>
      <c r="P441" s="38"/>
      <c r="Q441" s="38"/>
      <c r="R441" s="38">
        <f t="shared" si="73"/>
        <v>1</v>
      </c>
      <c r="S441" s="38">
        <f t="shared" si="73"/>
        <v>1</v>
      </c>
      <c r="T441" s="115">
        <f t="shared" si="78"/>
        <v>1.47E-2</v>
      </c>
      <c r="U441" s="115">
        <f t="shared" si="79"/>
        <v>1.47E-2</v>
      </c>
      <c r="V441" s="86"/>
      <c r="W441" s="86"/>
      <c r="X441" s="86"/>
      <c r="Y441" s="86"/>
      <c r="Z441" s="220">
        <v>14.7</v>
      </c>
      <c r="AA441" s="45">
        <v>1</v>
      </c>
      <c r="AB441" s="83">
        <v>14.7</v>
      </c>
      <c r="AC441" s="41"/>
    </row>
    <row r="442" spans="1:29" ht="15" customHeight="1">
      <c r="A442" s="42">
        <v>1</v>
      </c>
      <c r="B442" s="134"/>
      <c r="C442" s="134" t="s">
        <v>259</v>
      </c>
      <c r="D442" s="93" t="s">
        <v>23</v>
      </c>
      <c r="E442" s="43"/>
      <c r="F442" s="43"/>
      <c r="G442" s="43"/>
      <c r="H442" s="38"/>
      <c r="I442" s="38"/>
      <c r="J442" s="38"/>
      <c r="K442" s="38"/>
      <c r="L442" s="38"/>
      <c r="M442" s="38"/>
      <c r="N442" s="38">
        <v>1</v>
      </c>
      <c r="O442" s="38">
        <f t="shared" si="77"/>
        <v>1</v>
      </c>
      <c r="P442" s="38"/>
      <c r="Q442" s="38"/>
      <c r="R442" s="38">
        <f t="shared" si="73"/>
        <v>1</v>
      </c>
      <c r="S442" s="38">
        <f t="shared" si="73"/>
        <v>1</v>
      </c>
      <c r="T442" s="116">
        <f t="shared" si="78"/>
        <v>1.72E-2</v>
      </c>
      <c r="U442" s="116">
        <f t="shared" si="79"/>
        <v>1.72E-2</v>
      </c>
      <c r="V442" s="183"/>
      <c r="W442" s="183"/>
      <c r="X442" s="183"/>
      <c r="Y442" s="183"/>
      <c r="Z442" s="219">
        <v>17.2</v>
      </c>
      <c r="AA442" s="43">
        <v>1</v>
      </c>
      <c r="AB442" s="135">
        <v>17.2</v>
      </c>
      <c r="AC442" s="131"/>
    </row>
    <row r="443" spans="1:29" s="84" customFormat="1" ht="15" customHeight="1">
      <c r="A443" s="49"/>
      <c r="B443" s="85"/>
      <c r="C443" s="50" t="s">
        <v>24</v>
      </c>
      <c r="D443" s="36" t="s">
        <v>23</v>
      </c>
      <c r="E443" s="45"/>
      <c r="F443" s="45"/>
      <c r="G443" s="45"/>
      <c r="H443" s="46"/>
      <c r="I443" s="46"/>
      <c r="J443" s="46"/>
      <c r="K443" s="46"/>
      <c r="L443" s="46"/>
      <c r="M443" s="46"/>
      <c r="N443" s="46">
        <f>SUM(N442)</f>
        <v>1</v>
      </c>
      <c r="O443" s="46">
        <f t="shared" si="77"/>
        <v>1</v>
      </c>
      <c r="P443" s="38"/>
      <c r="Q443" s="38"/>
      <c r="R443" s="38">
        <f t="shared" si="73"/>
        <v>1</v>
      </c>
      <c r="S443" s="38">
        <f t="shared" si="73"/>
        <v>1</v>
      </c>
      <c r="T443" s="115">
        <f t="shared" si="78"/>
        <v>1.72E-2</v>
      </c>
      <c r="U443" s="115">
        <f t="shared" si="79"/>
        <v>1.72E-2</v>
      </c>
      <c r="V443" s="86"/>
      <c r="W443" s="86"/>
      <c r="X443" s="86"/>
      <c r="Y443" s="86"/>
      <c r="Z443" s="220">
        <v>17.2</v>
      </c>
      <c r="AA443" s="45">
        <v>1</v>
      </c>
      <c r="AB443" s="83">
        <v>17.2</v>
      </c>
      <c r="AC443" s="41"/>
    </row>
    <row r="444" spans="1:29" ht="15" customHeight="1">
      <c r="A444" s="196">
        <v>1</v>
      </c>
      <c r="B444" s="211"/>
      <c r="C444" s="213" t="s">
        <v>260</v>
      </c>
      <c r="D444" s="93" t="s">
        <v>23</v>
      </c>
      <c r="E444" s="45"/>
      <c r="F444" s="45"/>
      <c r="G444" s="45"/>
      <c r="H444" s="46"/>
      <c r="I444" s="46"/>
      <c r="J444" s="201"/>
      <c r="K444" s="38"/>
      <c r="L444" s="46"/>
      <c r="M444" s="46"/>
      <c r="N444" s="201">
        <v>207</v>
      </c>
      <c r="O444" s="38">
        <f t="shared" si="77"/>
        <v>207</v>
      </c>
      <c r="P444" s="38"/>
      <c r="Q444" s="38"/>
      <c r="R444" s="38">
        <f t="shared" ref="R444:S459" si="80">N444</f>
        <v>207</v>
      </c>
      <c r="S444" s="38">
        <f t="shared" si="80"/>
        <v>207</v>
      </c>
      <c r="T444" s="116">
        <f t="shared" si="78"/>
        <v>0.27945000000000003</v>
      </c>
      <c r="U444" s="116">
        <f t="shared" si="79"/>
        <v>0.10349999999999999</v>
      </c>
      <c r="V444" s="86"/>
      <c r="W444" s="86"/>
      <c r="X444" s="86"/>
      <c r="Y444" s="86"/>
      <c r="Z444" s="221">
        <v>27</v>
      </c>
      <c r="AA444" s="200">
        <v>20</v>
      </c>
      <c r="AB444" s="223">
        <v>0.5</v>
      </c>
      <c r="AC444" s="41"/>
    </row>
    <row r="445" spans="1:29" s="84" customFormat="1" ht="15" customHeight="1">
      <c r="A445" s="204"/>
      <c r="B445" s="214"/>
      <c r="C445" s="206" t="s">
        <v>21</v>
      </c>
      <c r="D445" s="36" t="s">
        <v>23</v>
      </c>
      <c r="E445" s="45"/>
      <c r="F445" s="45"/>
      <c r="G445" s="45"/>
      <c r="H445" s="46"/>
      <c r="I445" s="46"/>
      <c r="J445" s="209"/>
      <c r="K445" s="46"/>
      <c r="L445" s="46"/>
      <c r="M445" s="46"/>
      <c r="N445" s="209">
        <v>207</v>
      </c>
      <c r="O445" s="46">
        <f t="shared" si="77"/>
        <v>207</v>
      </c>
      <c r="P445" s="46"/>
      <c r="Q445" s="46"/>
      <c r="R445" s="38">
        <f t="shared" si="80"/>
        <v>207</v>
      </c>
      <c r="S445" s="38">
        <f t="shared" si="80"/>
        <v>207</v>
      </c>
      <c r="T445" s="115">
        <f t="shared" si="78"/>
        <v>0.27945000000000003</v>
      </c>
      <c r="U445" s="115">
        <f t="shared" si="79"/>
        <v>0.10349999999999999</v>
      </c>
      <c r="V445" s="86"/>
      <c r="W445" s="86"/>
      <c r="X445" s="86"/>
      <c r="Y445" s="86"/>
      <c r="Z445" s="222">
        <v>27</v>
      </c>
      <c r="AA445" s="208">
        <v>20</v>
      </c>
      <c r="AB445" s="224">
        <v>0.5</v>
      </c>
      <c r="AC445" s="41"/>
    </row>
    <row r="446" spans="1:29" ht="15" customHeight="1">
      <c r="A446" s="196">
        <v>1</v>
      </c>
      <c r="B446" s="214"/>
      <c r="C446" s="215" t="s">
        <v>261</v>
      </c>
      <c r="D446" s="93" t="s">
        <v>23</v>
      </c>
      <c r="E446" s="45"/>
      <c r="F446" s="45"/>
      <c r="G446" s="45"/>
      <c r="H446" s="46"/>
      <c r="I446" s="46"/>
      <c r="J446" s="201"/>
      <c r="K446" s="38"/>
      <c r="L446" s="46"/>
      <c r="M446" s="46"/>
      <c r="N446" s="201">
        <v>127</v>
      </c>
      <c r="O446" s="38">
        <f t="shared" si="77"/>
        <v>127</v>
      </c>
      <c r="P446" s="38"/>
      <c r="Q446" s="38"/>
      <c r="R446" s="38">
        <f t="shared" si="80"/>
        <v>127</v>
      </c>
      <c r="S446" s="38">
        <f t="shared" si="80"/>
        <v>127</v>
      </c>
      <c r="T446" s="116">
        <f t="shared" si="78"/>
        <v>2.032</v>
      </c>
      <c r="U446" s="116">
        <f t="shared" si="79"/>
        <v>1.4097</v>
      </c>
      <c r="V446" s="86"/>
      <c r="W446" s="86"/>
      <c r="X446" s="86"/>
      <c r="Y446" s="86"/>
      <c r="Z446" s="221">
        <v>32</v>
      </c>
      <c r="AA446" s="200">
        <v>2</v>
      </c>
      <c r="AB446" s="223">
        <v>11.1</v>
      </c>
      <c r="AC446" s="41"/>
    </row>
    <row r="447" spans="1:29" s="84" customFormat="1" ht="15" customHeight="1">
      <c r="A447" s="204"/>
      <c r="B447" s="214"/>
      <c r="C447" s="206" t="s">
        <v>21</v>
      </c>
      <c r="D447" s="36" t="s">
        <v>23</v>
      </c>
      <c r="E447" s="45"/>
      <c r="F447" s="45"/>
      <c r="G447" s="45"/>
      <c r="H447" s="46"/>
      <c r="I447" s="46"/>
      <c r="J447" s="209"/>
      <c r="K447" s="46"/>
      <c r="L447" s="46"/>
      <c r="M447" s="46"/>
      <c r="N447" s="209">
        <v>127</v>
      </c>
      <c r="O447" s="46">
        <f t="shared" si="77"/>
        <v>127</v>
      </c>
      <c r="P447" s="46"/>
      <c r="Q447" s="46"/>
      <c r="R447" s="38">
        <f t="shared" si="80"/>
        <v>127</v>
      </c>
      <c r="S447" s="38">
        <f t="shared" si="80"/>
        <v>127</v>
      </c>
      <c r="T447" s="115">
        <f t="shared" si="78"/>
        <v>2.032</v>
      </c>
      <c r="U447" s="115">
        <f t="shared" si="79"/>
        <v>1.4097</v>
      </c>
      <c r="V447" s="86"/>
      <c r="W447" s="86"/>
      <c r="X447" s="86"/>
      <c r="Y447" s="86"/>
      <c r="Z447" s="222">
        <v>32</v>
      </c>
      <c r="AA447" s="208">
        <v>2</v>
      </c>
      <c r="AB447" s="224">
        <v>11.1</v>
      </c>
      <c r="AC447" s="41"/>
    </row>
    <row r="448" spans="1:29" ht="15" customHeight="1">
      <c r="A448" s="196">
        <v>1</v>
      </c>
      <c r="B448" s="214"/>
      <c r="C448" s="215" t="s">
        <v>262</v>
      </c>
      <c r="D448" s="93" t="s">
        <v>23</v>
      </c>
      <c r="E448" s="45"/>
      <c r="F448" s="45"/>
      <c r="G448" s="45"/>
      <c r="H448" s="46"/>
      <c r="I448" s="46"/>
      <c r="J448" s="201"/>
      <c r="K448" s="38"/>
      <c r="L448" s="46"/>
      <c r="M448" s="46"/>
      <c r="N448" s="201">
        <v>61</v>
      </c>
      <c r="O448" s="38">
        <f t="shared" si="77"/>
        <v>61</v>
      </c>
      <c r="P448" s="38"/>
      <c r="Q448" s="38"/>
      <c r="R448" s="38">
        <f t="shared" si="80"/>
        <v>61</v>
      </c>
      <c r="S448" s="38">
        <f t="shared" si="80"/>
        <v>61</v>
      </c>
      <c r="T448" s="116">
        <f>Z448/AA448*S448/1000</f>
        <v>0.22875000000000001</v>
      </c>
      <c r="U448" s="116">
        <f t="shared" si="79"/>
        <v>0.183</v>
      </c>
      <c r="V448" s="86"/>
      <c r="W448" s="86"/>
      <c r="X448" s="86"/>
      <c r="Y448" s="86"/>
      <c r="Z448" s="221">
        <v>15</v>
      </c>
      <c r="AA448" s="200">
        <v>4</v>
      </c>
      <c r="AB448" s="223">
        <v>3</v>
      </c>
      <c r="AC448" s="41"/>
    </row>
    <row r="449" spans="1:29" s="84" customFormat="1" ht="15" customHeight="1">
      <c r="A449" s="204"/>
      <c r="B449" s="214"/>
      <c r="C449" s="206" t="s">
        <v>21</v>
      </c>
      <c r="D449" s="36" t="s">
        <v>23</v>
      </c>
      <c r="E449" s="45"/>
      <c r="F449" s="45"/>
      <c r="G449" s="45"/>
      <c r="H449" s="46"/>
      <c r="I449" s="46"/>
      <c r="J449" s="209"/>
      <c r="K449" s="46"/>
      <c r="L449" s="46"/>
      <c r="M449" s="46"/>
      <c r="N449" s="209">
        <v>61</v>
      </c>
      <c r="O449" s="46">
        <f t="shared" si="77"/>
        <v>61</v>
      </c>
      <c r="P449" s="46"/>
      <c r="Q449" s="46"/>
      <c r="R449" s="38">
        <f t="shared" si="80"/>
        <v>61</v>
      </c>
      <c r="S449" s="38">
        <f t="shared" si="80"/>
        <v>61</v>
      </c>
      <c r="T449" s="115">
        <f>Z449/AA449*S449/1000</f>
        <v>0.22875000000000001</v>
      </c>
      <c r="U449" s="115">
        <f t="shared" si="79"/>
        <v>0.183</v>
      </c>
      <c r="V449" s="86"/>
      <c r="W449" s="86"/>
      <c r="X449" s="86"/>
      <c r="Y449" s="86"/>
      <c r="Z449" s="222">
        <v>15</v>
      </c>
      <c r="AA449" s="208">
        <v>4</v>
      </c>
      <c r="AB449" s="224">
        <v>3</v>
      </c>
      <c r="AC449" s="41"/>
    </row>
    <row r="450" spans="1:29" ht="15" customHeight="1">
      <c r="A450" s="196">
        <v>1</v>
      </c>
      <c r="B450" s="214"/>
      <c r="C450" s="215" t="s">
        <v>263</v>
      </c>
      <c r="D450" s="93" t="s">
        <v>23</v>
      </c>
      <c r="E450" s="45"/>
      <c r="F450" s="45"/>
      <c r="G450" s="45"/>
      <c r="H450" s="46"/>
      <c r="I450" s="46"/>
      <c r="J450" s="201"/>
      <c r="K450" s="38"/>
      <c r="L450" s="46"/>
      <c r="M450" s="46"/>
      <c r="N450" s="201">
        <v>248</v>
      </c>
      <c r="O450" s="38">
        <f t="shared" si="77"/>
        <v>248</v>
      </c>
      <c r="P450" s="38"/>
      <c r="Q450" s="38"/>
      <c r="R450" s="38">
        <f t="shared" si="80"/>
        <v>248</v>
      </c>
      <c r="S450" s="38">
        <f t="shared" si="80"/>
        <v>248</v>
      </c>
      <c r="T450" s="116">
        <f>Z450/AA450*S450/1000</f>
        <v>0.40300000000000002</v>
      </c>
      <c r="U450" s="116">
        <f t="shared" si="79"/>
        <v>0.124</v>
      </c>
      <c r="V450" s="86"/>
      <c r="W450" s="86"/>
      <c r="X450" s="86"/>
      <c r="Y450" s="86"/>
      <c r="Z450" s="221">
        <v>26</v>
      </c>
      <c r="AA450" s="200">
        <v>16</v>
      </c>
      <c r="AB450" s="223">
        <v>0.5</v>
      </c>
      <c r="AC450" s="41"/>
    </row>
    <row r="451" spans="1:29" s="84" customFormat="1" ht="15" customHeight="1">
      <c r="A451" s="204"/>
      <c r="B451" s="214"/>
      <c r="C451" s="206" t="s">
        <v>21</v>
      </c>
      <c r="D451" s="36" t="s">
        <v>23</v>
      </c>
      <c r="E451" s="45"/>
      <c r="F451" s="45"/>
      <c r="G451" s="45"/>
      <c r="H451" s="46"/>
      <c r="I451" s="46"/>
      <c r="J451" s="209"/>
      <c r="K451" s="46"/>
      <c r="L451" s="46"/>
      <c r="M451" s="46"/>
      <c r="N451" s="209">
        <v>248</v>
      </c>
      <c r="O451" s="46">
        <f t="shared" si="77"/>
        <v>248</v>
      </c>
      <c r="P451" s="46"/>
      <c r="Q451" s="46"/>
      <c r="R451" s="38">
        <f t="shared" si="80"/>
        <v>248</v>
      </c>
      <c r="S451" s="38">
        <f t="shared" si="80"/>
        <v>248</v>
      </c>
      <c r="T451" s="115">
        <f>Z451/AA451*S451/1000</f>
        <v>0.40300000000000002</v>
      </c>
      <c r="U451" s="115">
        <f t="shared" si="79"/>
        <v>0.124</v>
      </c>
      <c r="V451" s="86"/>
      <c r="W451" s="86"/>
      <c r="X451" s="86"/>
      <c r="Y451" s="86"/>
      <c r="Z451" s="222">
        <v>26</v>
      </c>
      <c r="AA451" s="208">
        <v>16</v>
      </c>
      <c r="AB451" s="224">
        <v>0.5</v>
      </c>
      <c r="AC451" s="41"/>
    </row>
    <row r="452" spans="1:29" ht="15" customHeight="1">
      <c r="A452" s="99">
        <v>1</v>
      </c>
      <c r="B452" s="161" t="s">
        <v>264</v>
      </c>
      <c r="C452" s="225" t="s">
        <v>265</v>
      </c>
      <c r="D452" s="93" t="s">
        <v>23</v>
      </c>
      <c r="E452" s="99">
        <v>25</v>
      </c>
      <c r="F452" s="226">
        <v>82</v>
      </c>
      <c r="G452" s="99"/>
      <c r="H452" s="129"/>
      <c r="I452" s="129"/>
      <c r="J452" s="227"/>
      <c r="K452" s="227"/>
      <c r="L452" s="129"/>
      <c r="M452" s="129"/>
      <c r="N452" s="227">
        <v>1</v>
      </c>
      <c r="O452" s="227">
        <v>1</v>
      </c>
      <c r="P452" s="38"/>
      <c r="Q452" s="38"/>
      <c r="R452" s="38">
        <f t="shared" si="80"/>
        <v>1</v>
      </c>
      <c r="S452" s="38">
        <f t="shared" si="80"/>
        <v>1</v>
      </c>
      <c r="T452" s="116">
        <f t="shared" ref="T452:T457" si="81">(S452*Z452/1000)/AA452</f>
        <v>0.06</v>
      </c>
      <c r="U452" s="116">
        <f t="shared" ref="U452:U457" si="82">S452*AB452/1000</f>
        <v>3.2000000000000001E-2</v>
      </c>
      <c r="V452" s="128"/>
      <c r="W452" s="128"/>
      <c r="X452" s="139"/>
      <c r="Y452" s="139"/>
      <c r="Z452" s="128">
        <v>60</v>
      </c>
      <c r="AA452" s="128">
        <v>1</v>
      </c>
      <c r="AB452" s="135">
        <v>32</v>
      </c>
      <c r="AC452" s="140"/>
    </row>
    <row r="453" spans="1:29" ht="15" customHeight="1">
      <c r="A453" s="99">
        <v>2</v>
      </c>
      <c r="B453" s="161" t="s">
        <v>264</v>
      </c>
      <c r="C453" s="225" t="s">
        <v>265</v>
      </c>
      <c r="D453" s="93" t="s">
        <v>23</v>
      </c>
      <c r="E453" s="99">
        <v>25</v>
      </c>
      <c r="F453" s="226">
        <v>83</v>
      </c>
      <c r="G453" s="99"/>
      <c r="H453" s="129"/>
      <c r="I453" s="129"/>
      <c r="J453" s="227"/>
      <c r="K453" s="227"/>
      <c r="L453" s="129"/>
      <c r="M453" s="129"/>
      <c r="N453" s="227">
        <v>4</v>
      </c>
      <c r="O453" s="227">
        <v>4</v>
      </c>
      <c r="P453" s="38"/>
      <c r="Q453" s="38"/>
      <c r="R453" s="38">
        <f t="shared" si="80"/>
        <v>4</v>
      </c>
      <c r="S453" s="38">
        <f t="shared" si="80"/>
        <v>4</v>
      </c>
      <c r="T453" s="116">
        <f t="shared" si="81"/>
        <v>0.24</v>
      </c>
      <c r="U453" s="116">
        <f t="shared" si="82"/>
        <v>0.128</v>
      </c>
      <c r="V453" s="128"/>
      <c r="W453" s="128"/>
      <c r="X453" s="139"/>
      <c r="Y453" s="139"/>
      <c r="Z453" s="128">
        <v>60</v>
      </c>
      <c r="AA453" s="128">
        <v>1</v>
      </c>
      <c r="AB453" s="135">
        <v>32</v>
      </c>
      <c r="AC453" s="140"/>
    </row>
    <row r="454" spans="1:29" ht="15" customHeight="1">
      <c r="A454" s="99">
        <v>3</v>
      </c>
      <c r="B454" s="161" t="s">
        <v>264</v>
      </c>
      <c r="C454" s="225" t="s">
        <v>265</v>
      </c>
      <c r="D454" s="93" t="s">
        <v>23</v>
      </c>
      <c r="E454" s="99">
        <v>25</v>
      </c>
      <c r="F454" s="226">
        <v>84</v>
      </c>
      <c r="G454" s="99"/>
      <c r="H454" s="129"/>
      <c r="I454" s="129"/>
      <c r="J454" s="227"/>
      <c r="K454" s="227"/>
      <c r="L454" s="129"/>
      <c r="M454" s="129"/>
      <c r="N454" s="227">
        <v>2</v>
      </c>
      <c r="O454" s="227">
        <v>2</v>
      </c>
      <c r="P454" s="38"/>
      <c r="Q454" s="38"/>
      <c r="R454" s="38">
        <f t="shared" si="80"/>
        <v>2</v>
      </c>
      <c r="S454" s="38">
        <f t="shared" si="80"/>
        <v>2</v>
      </c>
      <c r="T454" s="116">
        <f t="shared" si="81"/>
        <v>0.12</v>
      </c>
      <c r="U454" s="116">
        <f t="shared" si="82"/>
        <v>6.4000000000000001E-2</v>
      </c>
      <c r="V454" s="128"/>
      <c r="W454" s="128"/>
      <c r="X454" s="139"/>
      <c r="Y454" s="139"/>
      <c r="Z454" s="128">
        <v>60</v>
      </c>
      <c r="AA454" s="128">
        <v>1</v>
      </c>
      <c r="AB454" s="135">
        <v>32</v>
      </c>
      <c r="AC454" s="140"/>
    </row>
    <row r="455" spans="1:29" ht="15" customHeight="1">
      <c r="A455" s="99">
        <v>4</v>
      </c>
      <c r="B455" s="161" t="s">
        <v>264</v>
      </c>
      <c r="C455" s="225" t="s">
        <v>265</v>
      </c>
      <c r="D455" s="93" t="s">
        <v>23</v>
      </c>
      <c r="E455" s="99">
        <v>25</v>
      </c>
      <c r="F455" s="226">
        <v>85</v>
      </c>
      <c r="G455" s="99"/>
      <c r="H455" s="129"/>
      <c r="I455" s="129"/>
      <c r="J455" s="227"/>
      <c r="K455" s="227"/>
      <c r="L455" s="129"/>
      <c r="M455" s="129"/>
      <c r="N455" s="227">
        <v>1</v>
      </c>
      <c r="O455" s="227">
        <v>1</v>
      </c>
      <c r="P455" s="38"/>
      <c r="Q455" s="38"/>
      <c r="R455" s="38">
        <f t="shared" si="80"/>
        <v>1</v>
      </c>
      <c r="S455" s="38">
        <f t="shared" si="80"/>
        <v>1</v>
      </c>
      <c r="T455" s="116">
        <f t="shared" si="81"/>
        <v>0.06</v>
      </c>
      <c r="U455" s="116">
        <f t="shared" si="82"/>
        <v>3.2000000000000001E-2</v>
      </c>
      <c r="V455" s="128"/>
      <c r="W455" s="128"/>
      <c r="X455" s="139"/>
      <c r="Y455" s="139"/>
      <c r="Z455" s="128">
        <v>60</v>
      </c>
      <c r="AA455" s="128">
        <v>1</v>
      </c>
      <c r="AB455" s="135">
        <v>32</v>
      </c>
      <c r="AC455" s="140"/>
    </row>
    <row r="456" spans="1:29" ht="15" customHeight="1">
      <c r="A456" s="99">
        <v>5</v>
      </c>
      <c r="B456" s="161" t="s">
        <v>264</v>
      </c>
      <c r="C456" s="225" t="s">
        <v>265</v>
      </c>
      <c r="D456" s="93" t="s">
        <v>23</v>
      </c>
      <c r="E456" s="128">
        <v>25</v>
      </c>
      <c r="F456" s="128">
        <v>86</v>
      </c>
      <c r="G456" s="128"/>
      <c r="H456" s="129"/>
      <c r="I456" s="129"/>
      <c r="J456" s="129"/>
      <c r="K456" s="129"/>
      <c r="L456" s="129"/>
      <c r="M456" s="129"/>
      <c r="N456" s="129">
        <v>27</v>
      </c>
      <c r="O456" s="129">
        <v>27</v>
      </c>
      <c r="P456" s="38"/>
      <c r="Q456" s="38"/>
      <c r="R456" s="38">
        <f t="shared" si="80"/>
        <v>27</v>
      </c>
      <c r="S456" s="38">
        <f t="shared" si="80"/>
        <v>27</v>
      </c>
      <c r="T456" s="116">
        <f t="shared" si="81"/>
        <v>1.62</v>
      </c>
      <c r="U456" s="116">
        <f t="shared" si="82"/>
        <v>0.86399999999999999</v>
      </c>
      <c r="V456" s="128"/>
      <c r="W456" s="128"/>
      <c r="X456" s="139"/>
      <c r="Y456" s="139"/>
      <c r="Z456" s="128">
        <v>60</v>
      </c>
      <c r="AA456" s="128">
        <v>1</v>
      </c>
      <c r="AB456" s="135">
        <v>32</v>
      </c>
      <c r="AC456" s="140"/>
    </row>
    <row r="457" spans="1:29" ht="15" customHeight="1">
      <c r="A457" s="99">
        <v>6</v>
      </c>
      <c r="B457" s="161" t="s">
        <v>264</v>
      </c>
      <c r="C457" s="225" t="s">
        <v>265</v>
      </c>
      <c r="D457" s="93" t="s">
        <v>23</v>
      </c>
      <c r="E457" s="128">
        <v>25</v>
      </c>
      <c r="F457" s="128">
        <v>90</v>
      </c>
      <c r="G457" s="128"/>
      <c r="H457" s="129"/>
      <c r="I457" s="129"/>
      <c r="J457" s="129"/>
      <c r="K457" s="129"/>
      <c r="L457" s="129"/>
      <c r="M457" s="129"/>
      <c r="N457" s="129">
        <v>7</v>
      </c>
      <c r="O457" s="129">
        <v>7</v>
      </c>
      <c r="P457" s="38"/>
      <c r="Q457" s="38"/>
      <c r="R457" s="38">
        <f t="shared" si="80"/>
        <v>7</v>
      </c>
      <c r="S457" s="38">
        <f t="shared" si="80"/>
        <v>7</v>
      </c>
      <c r="T457" s="116">
        <f t="shared" si="81"/>
        <v>0.42</v>
      </c>
      <c r="U457" s="116">
        <f t="shared" si="82"/>
        <v>0.224</v>
      </c>
      <c r="V457" s="128"/>
      <c r="W457" s="128"/>
      <c r="X457" s="139"/>
      <c r="Y457" s="139"/>
      <c r="Z457" s="128">
        <v>60</v>
      </c>
      <c r="AA457" s="128">
        <v>1</v>
      </c>
      <c r="AB457" s="135">
        <v>32</v>
      </c>
      <c r="AC457" s="140"/>
    </row>
    <row r="458" spans="1:29" ht="15" customHeight="1">
      <c r="A458" s="99">
        <v>7</v>
      </c>
      <c r="B458" s="161" t="s">
        <v>264</v>
      </c>
      <c r="C458" s="225" t="s">
        <v>265</v>
      </c>
      <c r="D458" s="93" t="s">
        <v>23</v>
      </c>
      <c r="E458" s="128">
        <v>0</v>
      </c>
      <c r="F458" s="128">
        <v>0</v>
      </c>
      <c r="G458" s="128"/>
      <c r="H458" s="129"/>
      <c r="I458" s="129"/>
      <c r="J458" s="129"/>
      <c r="K458" s="129"/>
      <c r="L458" s="129"/>
      <c r="M458" s="129"/>
      <c r="N458" s="129">
        <v>1</v>
      </c>
      <c r="O458" s="129">
        <f>SUM(L458:N458)</f>
        <v>1</v>
      </c>
      <c r="P458" s="38"/>
      <c r="Q458" s="38"/>
      <c r="R458" s="38">
        <f t="shared" si="80"/>
        <v>1</v>
      </c>
      <c r="S458" s="38">
        <f t="shared" si="80"/>
        <v>1</v>
      </c>
      <c r="T458" s="116">
        <f>(S458*Z458/1000)/AA458</f>
        <v>0.06</v>
      </c>
      <c r="U458" s="116">
        <f>S458*AB458/1000</f>
        <v>3.2000000000000001E-2</v>
      </c>
      <c r="V458" s="128"/>
      <c r="W458" s="128"/>
      <c r="X458" s="139"/>
      <c r="Y458" s="139"/>
      <c r="Z458" s="128">
        <v>60</v>
      </c>
      <c r="AA458" s="128">
        <v>1</v>
      </c>
      <c r="AB458" s="135">
        <v>32</v>
      </c>
      <c r="AC458" s="140"/>
    </row>
    <row r="459" spans="1:29" ht="15" customHeight="1">
      <c r="A459" s="99">
        <v>8</v>
      </c>
      <c r="B459" s="161" t="s">
        <v>264</v>
      </c>
      <c r="C459" s="225" t="s">
        <v>266</v>
      </c>
      <c r="D459" s="93" t="s">
        <v>23</v>
      </c>
      <c r="E459" s="128">
        <v>0</v>
      </c>
      <c r="F459" s="128">
        <v>0</v>
      </c>
      <c r="G459" s="128"/>
      <c r="H459" s="129"/>
      <c r="I459" s="129"/>
      <c r="J459" s="129"/>
      <c r="K459" s="129"/>
      <c r="L459" s="129"/>
      <c r="M459" s="129"/>
      <c r="N459" s="129">
        <v>1</v>
      </c>
      <c r="O459" s="129">
        <f>SUM(L459:N459)</f>
        <v>1</v>
      </c>
      <c r="P459" s="38"/>
      <c r="Q459" s="38"/>
      <c r="R459" s="38">
        <f t="shared" si="80"/>
        <v>1</v>
      </c>
      <c r="S459" s="38">
        <f t="shared" si="80"/>
        <v>1</v>
      </c>
      <c r="T459" s="116">
        <f>(S459*Z459/1000)/AA459</f>
        <v>0.06</v>
      </c>
      <c r="U459" s="116">
        <f>S459*AB459/1000</f>
        <v>3.2000000000000001E-2</v>
      </c>
      <c r="V459" s="128"/>
      <c r="W459" s="128"/>
      <c r="X459" s="139"/>
      <c r="Y459" s="139"/>
      <c r="Z459" s="128">
        <v>60</v>
      </c>
      <c r="AA459" s="128">
        <v>1</v>
      </c>
      <c r="AB459" s="135">
        <v>32</v>
      </c>
      <c r="AC459" s="140"/>
    </row>
    <row r="460" spans="1:29" s="84" customFormat="1" ht="15" customHeight="1">
      <c r="A460" s="75"/>
      <c r="B460" s="136"/>
      <c r="C460" s="82" t="s">
        <v>24</v>
      </c>
      <c r="D460" s="36" t="s">
        <v>23</v>
      </c>
      <c r="E460" s="75"/>
      <c r="F460" s="75"/>
      <c r="G460" s="75"/>
      <c r="H460" s="87"/>
      <c r="I460" s="87"/>
      <c r="J460" s="87"/>
      <c r="K460" s="87"/>
      <c r="L460" s="87"/>
      <c r="M460" s="87"/>
      <c r="N460" s="87">
        <f>SUM(N452:N459)</f>
        <v>44</v>
      </c>
      <c r="O460" s="87">
        <f>SUM(O452:O459)</f>
        <v>44</v>
      </c>
      <c r="P460" s="46"/>
      <c r="Q460" s="46"/>
      <c r="R460" s="38">
        <f t="shared" ref="R460:S477" si="83">N460</f>
        <v>44</v>
      </c>
      <c r="S460" s="38">
        <f t="shared" si="83"/>
        <v>44</v>
      </c>
      <c r="T460" s="115">
        <f t="shared" ref="T460:T461" si="84">(S460*Z460/1000)/AA460</f>
        <v>2.64</v>
      </c>
      <c r="U460" s="115">
        <f t="shared" ref="U460:U461" si="85">S460*AB460/1000</f>
        <v>1.4079999999999999</v>
      </c>
      <c r="V460" s="75"/>
      <c r="W460" s="75"/>
      <c r="X460" s="82"/>
      <c r="Y460" s="82"/>
      <c r="Z460" s="75">
        <v>60</v>
      </c>
      <c r="AA460" s="75">
        <v>1</v>
      </c>
      <c r="AB460" s="83">
        <v>32</v>
      </c>
      <c r="AC460" s="136"/>
    </row>
    <row r="461" spans="1:29" ht="15" customHeight="1">
      <c r="A461" s="128">
        <v>1</v>
      </c>
      <c r="B461" s="128" t="s">
        <v>267</v>
      </c>
      <c r="C461" s="225" t="s">
        <v>268</v>
      </c>
      <c r="D461" s="93" t="s">
        <v>23</v>
      </c>
      <c r="E461" s="128">
        <v>25</v>
      </c>
      <c r="F461" s="128">
        <v>85</v>
      </c>
      <c r="G461" s="128"/>
      <c r="H461" s="129"/>
      <c r="I461" s="129"/>
      <c r="J461" s="129"/>
      <c r="K461" s="129"/>
      <c r="L461" s="129"/>
      <c r="M461" s="129"/>
      <c r="N461" s="129">
        <v>3</v>
      </c>
      <c r="O461" s="129">
        <v>3</v>
      </c>
      <c r="P461" s="38"/>
      <c r="Q461" s="38"/>
      <c r="R461" s="38">
        <f t="shared" si="83"/>
        <v>3</v>
      </c>
      <c r="S461" s="38">
        <f t="shared" si="83"/>
        <v>3</v>
      </c>
      <c r="T461" s="116">
        <f t="shared" si="84"/>
        <v>0.23400000000000001</v>
      </c>
      <c r="U461" s="116">
        <f t="shared" si="85"/>
        <v>0.13800000000000001</v>
      </c>
      <c r="V461" s="128"/>
      <c r="W461" s="128"/>
      <c r="X461" s="139"/>
      <c r="Y461" s="139"/>
      <c r="Z461" s="128">
        <v>78</v>
      </c>
      <c r="AA461" s="128">
        <v>1</v>
      </c>
      <c r="AB461" s="135">
        <v>46</v>
      </c>
      <c r="AC461" s="140"/>
    </row>
    <row r="462" spans="1:29" ht="15" customHeight="1">
      <c r="A462" s="128">
        <v>2</v>
      </c>
      <c r="B462" s="128" t="s">
        <v>267</v>
      </c>
      <c r="C462" s="225" t="s">
        <v>268</v>
      </c>
      <c r="D462" s="93" t="s">
        <v>23</v>
      </c>
      <c r="E462" s="128">
        <v>0</v>
      </c>
      <c r="F462" s="128">
        <v>0</v>
      </c>
      <c r="G462" s="128"/>
      <c r="H462" s="129"/>
      <c r="I462" s="129"/>
      <c r="J462" s="129"/>
      <c r="K462" s="129"/>
      <c r="L462" s="129"/>
      <c r="M462" s="129"/>
      <c r="N462" s="129">
        <v>3</v>
      </c>
      <c r="O462" s="129">
        <f>SUM(L462:N462)</f>
        <v>3</v>
      </c>
      <c r="P462" s="38"/>
      <c r="Q462" s="38"/>
      <c r="R462" s="38">
        <f t="shared" si="83"/>
        <v>3</v>
      </c>
      <c r="S462" s="38">
        <f t="shared" si="83"/>
        <v>3</v>
      </c>
      <c r="T462" s="116">
        <f>(S462*Z462/1000)/AA462</f>
        <v>0.23400000000000001</v>
      </c>
      <c r="U462" s="116">
        <f>S462*AB462/1000</f>
        <v>0.13800000000000001</v>
      </c>
      <c r="V462" s="128"/>
      <c r="W462" s="128"/>
      <c r="X462" s="139"/>
      <c r="Y462" s="139"/>
      <c r="Z462" s="128">
        <v>78</v>
      </c>
      <c r="AA462" s="128">
        <v>1</v>
      </c>
      <c r="AB462" s="135">
        <v>46</v>
      </c>
      <c r="AC462" s="140"/>
    </row>
    <row r="463" spans="1:29" s="84" customFormat="1" ht="15" customHeight="1">
      <c r="A463" s="75"/>
      <c r="B463" s="136"/>
      <c r="C463" s="82" t="s">
        <v>24</v>
      </c>
      <c r="D463" s="36" t="s">
        <v>23</v>
      </c>
      <c r="E463" s="75"/>
      <c r="F463" s="75"/>
      <c r="G463" s="75"/>
      <c r="H463" s="87"/>
      <c r="I463" s="87"/>
      <c r="J463" s="87"/>
      <c r="K463" s="87"/>
      <c r="L463" s="87"/>
      <c r="M463" s="87"/>
      <c r="N463" s="87">
        <f>SUM(N461:N462)</f>
        <v>6</v>
      </c>
      <c r="O463" s="87">
        <f>SUM(O461:O462)</f>
        <v>6</v>
      </c>
      <c r="P463" s="46"/>
      <c r="Q463" s="46"/>
      <c r="R463" s="38">
        <f t="shared" si="83"/>
        <v>6</v>
      </c>
      <c r="S463" s="38">
        <f t="shared" si="83"/>
        <v>6</v>
      </c>
      <c r="T463" s="115">
        <f t="shared" ref="T463" si="86">(S463*Z463/1000)/AA463</f>
        <v>0.46800000000000003</v>
      </c>
      <c r="U463" s="115">
        <f t="shared" ref="U463" si="87">S463*AB463/1000</f>
        <v>0.27600000000000002</v>
      </c>
      <c r="V463" s="75"/>
      <c r="W463" s="75"/>
      <c r="X463" s="82"/>
      <c r="Y463" s="82"/>
      <c r="Z463" s="75">
        <v>78</v>
      </c>
      <c r="AA463" s="75">
        <v>1</v>
      </c>
      <c r="AB463" s="83">
        <v>46</v>
      </c>
      <c r="AC463" s="136"/>
    </row>
    <row r="464" spans="1:29" ht="15" customHeight="1">
      <c r="A464" s="99">
        <v>1</v>
      </c>
      <c r="B464" s="171"/>
      <c r="C464" s="225" t="s">
        <v>269</v>
      </c>
      <c r="D464" s="128" t="s">
        <v>23</v>
      </c>
      <c r="E464" s="128">
        <v>0</v>
      </c>
      <c r="F464" s="161">
        <v>0</v>
      </c>
      <c r="G464" s="75"/>
      <c r="H464" s="87"/>
      <c r="I464" s="87"/>
      <c r="J464" s="129"/>
      <c r="K464" s="129"/>
      <c r="L464" s="87"/>
      <c r="M464" s="87"/>
      <c r="N464" s="129">
        <v>11</v>
      </c>
      <c r="O464" s="129">
        <f t="shared" ref="O464:O469" si="88">SUM(L464:N464)</f>
        <v>11</v>
      </c>
      <c r="P464" s="38"/>
      <c r="Q464" s="38"/>
      <c r="R464" s="38">
        <f t="shared" si="83"/>
        <v>11</v>
      </c>
      <c r="S464" s="38">
        <f t="shared" si="83"/>
        <v>11</v>
      </c>
      <c r="T464" s="228">
        <f t="shared" ref="T464:T477" si="89">Z464/AA464*S464/1000</f>
        <v>0.495</v>
      </c>
      <c r="U464" s="228">
        <f t="shared" ref="U464:U477" si="90">AB464*S464/1000</f>
        <v>0.495</v>
      </c>
      <c r="V464" s="165"/>
      <c r="W464" s="229"/>
      <c r="X464" s="229"/>
      <c r="Y464" s="229"/>
      <c r="Z464" s="165">
        <v>45</v>
      </c>
      <c r="AA464" s="165">
        <v>1</v>
      </c>
      <c r="AB464" s="165">
        <v>45</v>
      </c>
      <c r="AC464" s="41"/>
    </row>
    <row r="465" spans="1:29" s="84" customFormat="1" ht="15" customHeight="1">
      <c r="A465" s="185"/>
      <c r="B465" s="171"/>
      <c r="C465" s="230" t="s">
        <v>24</v>
      </c>
      <c r="D465" s="75" t="s">
        <v>23</v>
      </c>
      <c r="E465" s="75"/>
      <c r="F465" s="231"/>
      <c r="G465" s="75"/>
      <c r="H465" s="87"/>
      <c r="I465" s="87"/>
      <c r="J465" s="87"/>
      <c r="K465" s="87"/>
      <c r="L465" s="87"/>
      <c r="M465" s="87"/>
      <c r="N465" s="87">
        <f>SUM(N464:N464)</f>
        <v>11</v>
      </c>
      <c r="O465" s="87">
        <f t="shared" si="88"/>
        <v>11</v>
      </c>
      <c r="P465" s="46"/>
      <c r="Q465" s="46"/>
      <c r="R465" s="38">
        <f t="shared" si="83"/>
        <v>11</v>
      </c>
      <c r="S465" s="38">
        <f t="shared" si="83"/>
        <v>11</v>
      </c>
      <c r="T465" s="232">
        <f t="shared" si="89"/>
        <v>0.495</v>
      </c>
      <c r="U465" s="232">
        <f t="shared" si="90"/>
        <v>0.495</v>
      </c>
      <c r="V465" s="169"/>
      <c r="W465" s="233"/>
      <c r="X465" s="233"/>
      <c r="Y465" s="233"/>
      <c r="Z465" s="169">
        <v>45</v>
      </c>
      <c r="AA465" s="169">
        <v>1</v>
      </c>
      <c r="AB465" s="169">
        <v>45</v>
      </c>
      <c r="AC465" s="41"/>
    </row>
    <row r="466" spans="1:29" ht="15" customHeight="1">
      <c r="A466" s="99">
        <v>1</v>
      </c>
      <c r="B466" s="171"/>
      <c r="C466" s="225" t="s">
        <v>270</v>
      </c>
      <c r="D466" s="128" t="s">
        <v>23</v>
      </c>
      <c r="E466" s="128">
        <v>0</v>
      </c>
      <c r="F466" s="161">
        <v>0</v>
      </c>
      <c r="G466" s="75"/>
      <c r="H466" s="87"/>
      <c r="I466" s="87"/>
      <c r="J466" s="129"/>
      <c r="K466" s="129"/>
      <c r="L466" s="87"/>
      <c r="M466" s="87"/>
      <c r="N466" s="129">
        <v>11</v>
      </c>
      <c r="O466" s="129">
        <f t="shared" si="88"/>
        <v>11</v>
      </c>
      <c r="P466" s="38"/>
      <c r="Q466" s="38"/>
      <c r="R466" s="38">
        <f t="shared" si="83"/>
        <v>11</v>
      </c>
      <c r="S466" s="38">
        <f t="shared" si="83"/>
        <v>11</v>
      </c>
      <c r="T466" s="228">
        <f t="shared" si="89"/>
        <v>5.4999999999999997E-3</v>
      </c>
      <c r="U466" s="228">
        <f t="shared" si="90"/>
        <v>5.4999999999999997E-3</v>
      </c>
      <c r="V466" s="165"/>
      <c r="W466" s="229"/>
      <c r="X466" s="229"/>
      <c r="Y466" s="229"/>
      <c r="Z466" s="165">
        <v>0.5</v>
      </c>
      <c r="AA466" s="165">
        <v>1</v>
      </c>
      <c r="AB466" s="165">
        <v>0.5</v>
      </c>
      <c r="AC466" s="41"/>
    </row>
    <row r="467" spans="1:29" s="84" customFormat="1" ht="15" customHeight="1">
      <c r="A467" s="185"/>
      <c r="B467" s="171"/>
      <c r="C467" s="230" t="s">
        <v>21</v>
      </c>
      <c r="D467" s="75" t="s">
        <v>23</v>
      </c>
      <c r="E467" s="75"/>
      <c r="F467" s="231"/>
      <c r="G467" s="75"/>
      <c r="H467" s="87"/>
      <c r="I467" s="87"/>
      <c r="J467" s="87"/>
      <c r="K467" s="87"/>
      <c r="L467" s="87"/>
      <c r="M467" s="87"/>
      <c r="N467" s="87">
        <f>SUM(N466)</f>
        <v>11</v>
      </c>
      <c r="O467" s="87">
        <f t="shared" si="88"/>
        <v>11</v>
      </c>
      <c r="P467" s="46"/>
      <c r="Q467" s="46"/>
      <c r="R467" s="38">
        <f t="shared" si="83"/>
        <v>11</v>
      </c>
      <c r="S467" s="38">
        <f t="shared" si="83"/>
        <v>11</v>
      </c>
      <c r="T467" s="232">
        <f t="shared" si="89"/>
        <v>5.4999999999999997E-3</v>
      </c>
      <c r="U467" s="232">
        <f t="shared" si="90"/>
        <v>5.4999999999999997E-3</v>
      </c>
      <c r="V467" s="169"/>
      <c r="W467" s="233"/>
      <c r="X467" s="233"/>
      <c r="Y467" s="233"/>
      <c r="Z467" s="169">
        <v>0.5</v>
      </c>
      <c r="AA467" s="169">
        <v>1</v>
      </c>
      <c r="AB467" s="169">
        <v>0.5</v>
      </c>
      <c r="AC467" s="41"/>
    </row>
    <row r="468" spans="1:29" ht="15" customHeight="1">
      <c r="A468" s="99">
        <v>1</v>
      </c>
      <c r="B468" s="171"/>
      <c r="C468" s="225" t="s">
        <v>271</v>
      </c>
      <c r="D468" s="128" t="s">
        <v>23</v>
      </c>
      <c r="E468" s="128">
        <v>0</v>
      </c>
      <c r="F468" s="161">
        <v>0</v>
      </c>
      <c r="G468" s="75"/>
      <c r="H468" s="87"/>
      <c r="I468" s="87"/>
      <c r="J468" s="129"/>
      <c r="K468" s="129"/>
      <c r="L468" s="87"/>
      <c r="M468" s="87"/>
      <c r="N468" s="129">
        <v>5</v>
      </c>
      <c r="O468" s="129">
        <f t="shared" si="88"/>
        <v>5</v>
      </c>
      <c r="P468" s="38"/>
      <c r="Q468" s="38"/>
      <c r="R468" s="38">
        <f t="shared" si="83"/>
        <v>5</v>
      </c>
      <c r="S468" s="38">
        <f t="shared" si="83"/>
        <v>5</v>
      </c>
      <c r="T468" s="228">
        <f t="shared" si="89"/>
        <v>0.35</v>
      </c>
      <c r="U468" s="228">
        <f t="shared" si="90"/>
        <v>0.35</v>
      </c>
      <c r="V468" s="165"/>
      <c r="W468" s="229"/>
      <c r="X468" s="229"/>
      <c r="Y468" s="229"/>
      <c r="Z468" s="165">
        <v>70</v>
      </c>
      <c r="AA468" s="165">
        <v>1</v>
      </c>
      <c r="AB468" s="165">
        <v>70</v>
      </c>
      <c r="AC468" s="41"/>
    </row>
    <row r="469" spans="1:29" s="84" customFormat="1" ht="15" customHeight="1">
      <c r="A469" s="185"/>
      <c r="B469" s="171"/>
      <c r="C469" s="82" t="s">
        <v>21</v>
      </c>
      <c r="D469" s="75" t="s">
        <v>23</v>
      </c>
      <c r="E469" s="75"/>
      <c r="F469" s="231"/>
      <c r="G469" s="75"/>
      <c r="H469" s="87"/>
      <c r="I469" s="87"/>
      <c r="J469" s="87"/>
      <c r="K469" s="87"/>
      <c r="L469" s="87"/>
      <c r="M469" s="87"/>
      <c r="N469" s="87">
        <f>SUM(N468)</f>
        <v>5</v>
      </c>
      <c r="O469" s="87">
        <f t="shared" si="88"/>
        <v>5</v>
      </c>
      <c r="P469" s="46"/>
      <c r="Q469" s="46"/>
      <c r="R469" s="38">
        <f t="shared" si="83"/>
        <v>5</v>
      </c>
      <c r="S469" s="38">
        <f t="shared" si="83"/>
        <v>5</v>
      </c>
      <c r="T469" s="232">
        <f t="shared" si="89"/>
        <v>0.35</v>
      </c>
      <c r="U469" s="232">
        <f t="shared" si="90"/>
        <v>0.35</v>
      </c>
      <c r="V469" s="169"/>
      <c r="W469" s="233"/>
      <c r="X469" s="233"/>
      <c r="Y469" s="233"/>
      <c r="Z469" s="169">
        <v>70</v>
      </c>
      <c r="AA469" s="169">
        <v>1</v>
      </c>
      <c r="AB469" s="169">
        <v>70</v>
      </c>
      <c r="AC469" s="41"/>
    </row>
    <row r="470" spans="1:29" ht="15" customHeight="1">
      <c r="A470" s="234">
        <v>1</v>
      </c>
      <c r="B470" s="166"/>
      <c r="C470" s="235" t="s">
        <v>272</v>
      </c>
      <c r="D470" s="143" t="s">
        <v>23</v>
      </c>
      <c r="E470" s="165">
        <v>0</v>
      </c>
      <c r="F470" s="166">
        <v>0</v>
      </c>
      <c r="G470" s="169"/>
      <c r="H470" s="168"/>
      <c r="I470" s="167"/>
      <c r="J470" s="167"/>
      <c r="K470" s="167"/>
      <c r="L470" s="168"/>
      <c r="M470" s="167"/>
      <c r="N470" s="167">
        <v>4</v>
      </c>
      <c r="O470" s="167">
        <v>4</v>
      </c>
      <c r="P470" s="38"/>
      <c r="Q470" s="38"/>
      <c r="R470" s="38">
        <f t="shared" si="83"/>
        <v>4</v>
      </c>
      <c r="S470" s="38">
        <f t="shared" si="83"/>
        <v>4</v>
      </c>
      <c r="T470" s="228">
        <f t="shared" si="89"/>
        <v>0.4</v>
      </c>
      <c r="U470" s="228">
        <f t="shared" si="90"/>
        <v>0.4</v>
      </c>
      <c r="V470" s="165"/>
      <c r="W470" s="229"/>
      <c r="X470" s="229"/>
      <c r="Y470" s="229"/>
      <c r="Z470" s="165">
        <v>100</v>
      </c>
      <c r="AA470" s="165">
        <v>1</v>
      </c>
      <c r="AB470" s="165">
        <v>100</v>
      </c>
      <c r="AC470" s="131"/>
    </row>
    <row r="471" spans="1:29" s="84" customFormat="1" ht="15" customHeight="1">
      <c r="A471" s="236"/>
      <c r="B471" s="174"/>
      <c r="C471" s="172" t="s">
        <v>24</v>
      </c>
      <c r="D471" s="173" t="s">
        <v>23</v>
      </c>
      <c r="E471" s="169"/>
      <c r="F471" s="174"/>
      <c r="G471" s="169"/>
      <c r="H471" s="175"/>
      <c r="I471" s="176"/>
      <c r="J471" s="176"/>
      <c r="K471" s="176"/>
      <c r="L471" s="175"/>
      <c r="M471" s="176"/>
      <c r="N471" s="176">
        <v>4</v>
      </c>
      <c r="O471" s="176">
        <v>4</v>
      </c>
      <c r="P471" s="46"/>
      <c r="Q471" s="46"/>
      <c r="R471" s="38">
        <f t="shared" si="83"/>
        <v>4</v>
      </c>
      <c r="S471" s="38">
        <f t="shared" si="83"/>
        <v>4</v>
      </c>
      <c r="T471" s="232">
        <f t="shared" si="89"/>
        <v>0.4</v>
      </c>
      <c r="U471" s="232">
        <f t="shared" si="90"/>
        <v>0.4</v>
      </c>
      <c r="V471" s="169"/>
      <c r="W471" s="233"/>
      <c r="X471" s="233"/>
      <c r="Y471" s="233"/>
      <c r="Z471" s="169">
        <v>100</v>
      </c>
      <c r="AA471" s="169">
        <v>1</v>
      </c>
      <c r="AB471" s="169">
        <v>100</v>
      </c>
      <c r="AC471" s="41"/>
    </row>
    <row r="472" spans="1:29" ht="15" customHeight="1">
      <c r="A472" s="234">
        <v>1</v>
      </c>
      <c r="B472" s="166"/>
      <c r="C472" s="235" t="s">
        <v>273</v>
      </c>
      <c r="D472" s="143" t="s">
        <v>23</v>
      </c>
      <c r="E472" s="165">
        <v>0</v>
      </c>
      <c r="F472" s="166">
        <v>0</v>
      </c>
      <c r="G472" s="169"/>
      <c r="H472" s="168"/>
      <c r="I472" s="167"/>
      <c r="J472" s="167"/>
      <c r="K472" s="167"/>
      <c r="L472" s="168"/>
      <c r="M472" s="167"/>
      <c r="N472" s="167">
        <v>12</v>
      </c>
      <c r="O472" s="167">
        <v>12</v>
      </c>
      <c r="P472" s="38"/>
      <c r="Q472" s="38"/>
      <c r="R472" s="38">
        <f t="shared" si="83"/>
        <v>12</v>
      </c>
      <c r="S472" s="38">
        <f t="shared" si="83"/>
        <v>12</v>
      </c>
      <c r="T472" s="228">
        <f t="shared" si="89"/>
        <v>9.6000000000000002E-2</v>
      </c>
      <c r="U472" s="228">
        <f t="shared" si="90"/>
        <v>9.6000000000000002E-2</v>
      </c>
      <c r="V472" s="165"/>
      <c r="W472" s="229"/>
      <c r="X472" s="229"/>
      <c r="Y472" s="229"/>
      <c r="Z472" s="165">
        <v>8</v>
      </c>
      <c r="AA472" s="165">
        <v>1</v>
      </c>
      <c r="AB472" s="165">
        <v>8</v>
      </c>
      <c r="AC472" s="131"/>
    </row>
    <row r="473" spans="1:29" s="84" customFormat="1" ht="15" customHeight="1">
      <c r="A473" s="236"/>
      <c r="B473" s="174"/>
      <c r="C473" s="172" t="s">
        <v>24</v>
      </c>
      <c r="D473" s="173" t="s">
        <v>23</v>
      </c>
      <c r="E473" s="169"/>
      <c r="F473" s="174"/>
      <c r="G473" s="169"/>
      <c r="H473" s="175"/>
      <c r="I473" s="176"/>
      <c r="J473" s="176"/>
      <c r="K473" s="176"/>
      <c r="L473" s="175"/>
      <c r="M473" s="176"/>
      <c r="N473" s="176">
        <v>12</v>
      </c>
      <c r="O473" s="176">
        <v>12</v>
      </c>
      <c r="P473" s="46"/>
      <c r="Q473" s="46"/>
      <c r="R473" s="38">
        <f t="shared" si="83"/>
        <v>12</v>
      </c>
      <c r="S473" s="38">
        <f t="shared" si="83"/>
        <v>12</v>
      </c>
      <c r="T473" s="232">
        <f t="shared" si="89"/>
        <v>9.6000000000000002E-2</v>
      </c>
      <c r="U473" s="232">
        <f t="shared" si="90"/>
        <v>9.6000000000000002E-2</v>
      </c>
      <c r="V473" s="169"/>
      <c r="W473" s="233"/>
      <c r="X473" s="233"/>
      <c r="Y473" s="233"/>
      <c r="Z473" s="169">
        <v>8</v>
      </c>
      <c r="AA473" s="169">
        <v>1</v>
      </c>
      <c r="AB473" s="169">
        <v>8</v>
      </c>
      <c r="AC473" s="41"/>
    </row>
    <row r="474" spans="1:29" ht="15" customHeight="1">
      <c r="A474" s="234">
        <v>1</v>
      </c>
      <c r="B474" s="166"/>
      <c r="C474" s="235" t="s">
        <v>274</v>
      </c>
      <c r="D474" s="143" t="s">
        <v>23</v>
      </c>
      <c r="E474" s="165">
        <v>0</v>
      </c>
      <c r="F474" s="166">
        <v>0</v>
      </c>
      <c r="G474" s="169"/>
      <c r="H474" s="168"/>
      <c r="I474" s="167"/>
      <c r="J474" s="167"/>
      <c r="K474" s="167"/>
      <c r="L474" s="168"/>
      <c r="M474" s="167"/>
      <c r="N474" s="167">
        <v>2</v>
      </c>
      <c r="O474" s="167">
        <v>2</v>
      </c>
      <c r="P474" s="38"/>
      <c r="Q474" s="38"/>
      <c r="R474" s="38">
        <f t="shared" si="83"/>
        <v>2</v>
      </c>
      <c r="S474" s="38">
        <f t="shared" si="83"/>
        <v>2</v>
      </c>
      <c r="T474" s="228">
        <f t="shared" si="89"/>
        <v>1.6E-2</v>
      </c>
      <c r="U474" s="228">
        <f t="shared" si="90"/>
        <v>1.6E-2</v>
      </c>
      <c r="V474" s="165"/>
      <c r="W474" s="229"/>
      <c r="X474" s="229"/>
      <c r="Y474" s="229"/>
      <c r="Z474" s="165">
        <v>8</v>
      </c>
      <c r="AA474" s="165">
        <v>1</v>
      </c>
      <c r="AB474" s="165">
        <v>8</v>
      </c>
      <c r="AC474" s="41"/>
    </row>
    <row r="475" spans="1:29" s="84" customFormat="1" ht="15" customHeight="1">
      <c r="A475" s="236"/>
      <c r="B475" s="174"/>
      <c r="C475" s="172" t="s">
        <v>24</v>
      </c>
      <c r="D475" s="173" t="s">
        <v>23</v>
      </c>
      <c r="E475" s="169"/>
      <c r="F475" s="174"/>
      <c r="G475" s="169"/>
      <c r="H475" s="175"/>
      <c r="I475" s="176"/>
      <c r="J475" s="176"/>
      <c r="K475" s="176"/>
      <c r="L475" s="175"/>
      <c r="M475" s="176"/>
      <c r="N475" s="176">
        <v>2</v>
      </c>
      <c r="O475" s="176">
        <v>2</v>
      </c>
      <c r="P475" s="46"/>
      <c r="Q475" s="46"/>
      <c r="R475" s="38">
        <f t="shared" si="83"/>
        <v>2</v>
      </c>
      <c r="S475" s="38">
        <f t="shared" si="83"/>
        <v>2</v>
      </c>
      <c r="T475" s="232">
        <f t="shared" si="89"/>
        <v>1.6E-2</v>
      </c>
      <c r="U475" s="232">
        <f t="shared" si="90"/>
        <v>1.6E-2</v>
      </c>
      <c r="V475" s="169"/>
      <c r="W475" s="233"/>
      <c r="X475" s="233"/>
      <c r="Y475" s="233"/>
      <c r="Z475" s="169">
        <v>8</v>
      </c>
      <c r="AA475" s="169">
        <v>1</v>
      </c>
      <c r="AB475" s="169">
        <v>8</v>
      </c>
      <c r="AC475" s="41"/>
    </row>
    <row r="476" spans="1:29" ht="15" customHeight="1">
      <c r="A476" s="234">
        <v>1</v>
      </c>
      <c r="B476" s="166"/>
      <c r="C476" s="235" t="s">
        <v>275</v>
      </c>
      <c r="D476" s="143" t="s">
        <v>23</v>
      </c>
      <c r="E476" s="165">
        <v>0</v>
      </c>
      <c r="F476" s="166">
        <v>0</v>
      </c>
      <c r="G476" s="169"/>
      <c r="H476" s="168"/>
      <c r="I476" s="167"/>
      <c r="J476" s="167"/>
      <c r="K476" s="167"/>
      <c r="L476" s="168"/>
      <c r="M476" s="167"/>
      <c r="N476" s="167">
        <v>14</v>
      </c>
      <c r="O476" s="167">
        <v>14</v>
      </c>
      <c r="P476" s="38"/>
      <c r="Q476" s="38"/>
      <c r="R476" s="38">
        <f t="shared" si="83"/>
        <v>14</v>
      </c>
      <c r="S476" s="38">
        <f t="shared" si="83"/>
        <v>14</v>
      </c>
      <c r="T476" s="228">
        <f t="shared" si="89"/>
        <v>7.0000000000000001E-3</v>
      </c>
      <c r="U476" s="228">
        <f t="shared" si="90"/>
        <v>7.0000000000000001E-3</v>
      </c>
      <c r="V476" s="165"/>
      <c r="W476" s="229"/>
      <c r="X476" s="229"/>
      <c r="Y476" s="229"/>
      <c r="Z476" s="165">
        <v>0.5</v>
      </c>
      <c r="AA476" s="165">
        <v>1</v>
      </c>
      <c r="AB476" s="165">
        <v>0.5</v>
      </c>
      <c r="AC476" s="41"/>
    </row>
    <row r="477" spans="1:29" s="84" customFormat="1" ht="15" customHeight="1">
      <c r="A477" s="236"/>
      <c r="B477" s="174"/>
      <c r="C477" s="172" t="s">
        <v>24</v>
      </c>
      <c r="D477" s="173" t="s">
        <v>23</v>
      </c>
      <c r="E477" s="169"/>
      <c r="F477" s="174"/>
      <c r="G477" s="169"/>
      <c r="H477" s="175"/>
      <c r="I477" s="176"/>
      <c r="J477" s="176"/>
      <c r="K477" s="176"/>
      <c r="L477" s="175"/>
      <c r="M477" s="176"/>
      <c r="N477" s="176">
        <v>14</v>
      </c>
      <c r="O477" s="176">
        <v>14</v>
      </c>
      <c r="P477" s="46"/>
      <c r="Q477" s="46"/>
      <c r="R477" s="38">
        <f t="shared" si="83"/>
        <v>14</v>
      </c>
      <c r="S477" s="38">
        <f t="shared" si="83"/>
        <v>14</v>
      </c>
      <c r="T477" s="232">
        <f t="shared" si="89"/>
        <v>7.0000000000000001E-3</v>
      </c>
      <c r="U477" s="232">
        <f t="shared" si="90"/>
        <v>7.0000000000000001E-3</v>
      </c>
      <c r="V477" s="169"/>
      <c r="W477" s="233"/>
      <c r="X477" s="233"/>
      <c r="Y477" s="233"/>
      <c r="Z477" s="169">
        <v>0.5</v>
      </c>
      <c r="AA477" s="169">
        <v>1</v>
      </c>
      <c r="AB477" s="169">
        <v>0.5</v>
      </c>
      <c r="AC477" s="41"/>
    </row>
    <row r="478" spans="1:29" ht="15" customHeight="1">
      <c r="A478" s="234">
        <v>1</v>
      </c>
      <c r="B478" s="166"/>
      <c r="C478" s="235" t="s">
        <v>276</v>
      </c>
      <c r="D478" s="143" t="s">
        <v>23</v>
      </c>
      <c r="E478" s="165">
        <v>0</v>
      </c>
      <c r="F478" s="166">
        <v>0</v>
      </c>
      <c r="G478" s="169"/>
      <c r="H478" s="168"/>
      <c r="I478" s="167"/>
      <c r="J478" s="167">
        <v>1</v>
      </c>
      <c r="K478" s="167">
        <v>1</v>
      </c>
      <c r="L478" s="168"/>
      <c r="M478" s="167"/>
      <c r="N478" s="167"/>
      <c r="O478" s="167"/>
      <c r="P478" s="38"/>
      <c r="Q478" s="38"/>
      <c r="R478" s="38">
        <f>N478+J478</f>
        <v>1</v>
      </c>
      <c r="S478" s="38">
        <f>O478+K478</f>
        <v>1</v>
      </c>
      <c r="T478" s="228">
        <f>Z478/AA478*K478/1000</f>
        <v>2E-3</v>
      </c>
      <c r="U478" s="228">
        <f>AB478*K478/1000</f>
        <v>2E-3</v>
      </c>
      <c r="V478" s="165"/>
      <c r="W478" s="229"/>
      <c r="X478" s="229"/>
      <c r="Y478" s="229"/>
      <c r="Z478" s="165">
        <v>2</v>
      </c>
      <c r="AA478" s="165">
        <v>1</v>
      </c>
      <c r="AB478" s="165">
        <v>2</v>
      </c>
      <c r="AC478" s="41"/>
    </row>
    <row r="479" spans="1:29" s="84" customFormat="1" ht="15" customHeight="1">
      <c r="A479" s="236"/>
      <c r="B479" s="174"/>
      <c r="C479" s="172" t="s">
        <v>24</v>
      </c>
      <c r="D479" s="173" t="s">
        <v>23</v>
      </c>
      <c r="E479" s="169"/>
      <c r="F479" s="174"/>
      <c r="G479" s="169"/>
      <c r="H479" s="175"/>
      <c r="I479" s="176"/>
      <c r="J479" s="176">
        <v>1</v>
      </c>
      <c r="K479" s="176">
        <v>1</v>
      </c>
      <c r="L479" s="175"/>
      <c r="M479" s="176"/>
      <c r="N479" s="176"/>
      <c r="O479" s="176"/>
      <c r="P479" s="46"/>
      <c r="Q479" s="46"/>
      <c r="R479" s="46">
        <f t="shared" ref="R479:S497" si="91">N479+J479</f>
        <v>1</v>
      </c>
      <c r="S479" s="46">
        <f t="shared" si="91"/>
        <v>1</v>
      </c>
      <c r="T479" s="232">
        <f t="shared" ref="T479:T497" si="92">Z479/AA479*K479/1000</f>
        <v>2E-3</v>
      </c>
      <c r="U479" s="232">
        <f t="shared" ref="U479:U497" si="93">AB479*K479/1000</f>
        <v>2E-3</v>
      </c>
      <c r="V479" s="169"/>
      <c r="W479" s="233"/>
      <c r="X479" s="233"/>
      <c r="Y479" s="233"/>
      <c r="Z479" s="169">
        <v>2</v>
      </c>
      <c r="AA479" s="169">
        <v>1</v>
      </c>
      <c r="AB479" s="169">
        <v>2</v>
      </c>
      <c r="AC479" s="41"/>
    </row>
    <row r="480" spans="1:29" ht="15" customHeight="1">
      <c r="A480" s="234">
        <v>1</v>
      </c>
      <c r="B480" s="166" t="s">
        <v>277</v>
      </c>
      <c r="C480" s="235" t="s">
        <v>278</v>
      </c>
      <c r="D480" s="143" t="s">
        <v>23</v>
      </c>
      <c r="E480" s="165">
        <v>0</v>
      </c>
      <c r="F480" s="166">
        <v>0</v>
      </c>
      <c r="G480" s="169"/>
      <c r="H480" s="168"/>
      <c r="I480" s="167"/>
      <c r="J480" s="167">
        <v>1</v>
      </c>
      <c r="K480" s="167">
        <v>1</v>
      </c>
      <c r="L480" s="168"/>
      <c r="M480" s="167"/>
      <c r="N480" s="167"/>
      <c r="O480" s="167"/>
      <c r="P480" s="38"/>
      <c r="Q480" s="38"/>
      <c r="R480" s="38">
        <f t="shared" si="91"/>
        <v>1</v>
      </c>
      <c r="S480" s="38">
        <f t="shared" si="91"/>
        <v>1</v>
      </c>
      <c r="T480" s="228">
        <f t="shared" si="92"/>
        <v>1.4999999999999999E-2</v>
      </c>
      <c r="U480" s="228">
        <f t="shared" si="93"/>
        <v>1.4999999999999999E-2</v>
      </c>
      <c r="V480" s="165"/>
      <c r="W480" s="229"/>
      <c r="X480" s="229"/>
      <c r="Y480" s="229"/>
      <c r="Z480" s="165">
        <v>15</v>
      </c>
      <c r="AA480" s="165">
        <v>1</v>
      </c>
      <c r="AB480" s="165">
        <v>15</v>
      </c>
      <c r="AC480" s="131"/>
    </row>
    <row r="481" spans="1:29" s="84" customFormat="1" ht="15" customHeight="1">
      <c r="A481" s="236"/>
      <c r="B481" s="174"/>
      <c r="C481" s="172" t="s">
        <v>24</v>
      </c>
      <c r="D481" s="173" t="s">
        <v>23</v>
      </c>
      <c r="E481" s="169"/>
      <c r="F481" s="174"/>
      <c r="G481" s="169"/>
      <c r="H481" s="175"/>
      <c r="I481" s="176"/>
      <c r="J481" s="176">
        <v>1</v>
      </c>
      <c r="K481" s="176">
        <v>1</v>
      </c>
      <c r="L481" s="175"/>
      <c r="M481" s="176"/>
      <c r="N481" s="176"/>
      <c r="O481" s="176"/>
      <c r="P481" s="46"/>
      <c r="Q481" s="46"/>
      <c r="R481" s="46">
        <f t="shared" si="91"/>
        <v>1</v>
      </c>
      <c r="S481" s="46">
        <f t="shared" si="91"/>
        <v>1</v>
      </c>
      <c r="T481" s="232">
        <f t="shared" si="92"/>
        <v>1.4999999999999999E-2</v>
      </c>
      <c r="U481" s="232">
        <f t="shared" si="93"/>
        <v>1.4999999999999999E-2</v>
      </c>
      <c r="V481" s="169"/>
      <c r="W481" s="233"/>
      <c r="X481" s="233"/>
      <c r="Y481" s="233"/>
      <c r="Z481" s="169">
        <v>15</v>
      </c>
      <c r="AA481" s="169">
        <v>1</v>
      </c>
      <c r="AB481" s="169">
        <v>15</v>
      </c>
      <c r="AC481" s="41"/>
    </row>
    <row r="482" spans="1:29" ht="15" customHeight="1">
      <c r="A482" s="234">
        <v>1</v>
      </c>
      <c r="B482" s="166" t="s">
        <v>279</v>
      </c>
      <c r="C482" s="235" t="s">
        <v>280</v>
      </c>
      <c r="D482" s="143" t="s">
        <v>23</v>
      </c>
      <c r="E482" s="165">
        <v>0</v>
      </c>
      <c r="F482" s="166">
        <v>0</v>
      </c>
      <c r="G482" s="169"/>
      <c r="H482" s="168"/>
      <c r="I482" s="167"/>
      <c r="J482" s="167">
        <v>6</v>
      </c>
      <c r="K482" s="167">
        <v>6</v>
      </c>
      <c r="L482" s="168"/>
      <c r="M482" s="167"/>
      <c r="N482" s="167"/>
      <c r="O482" s="167"/>
      <c r="P482" s="38"/>
      <c r="Q482" s="38"/>
      <c r="R482" s="38">
        <f t="shared" si="91"/>
        <v>6</v>
      </c>
      <c r="S482" s="38">
        <f t="shared" si="91"/>
        <v>6</v>
      </c>
      <c r="T482" s="228">
        <f t="shared" si="92"/>
        <v>0.09</v>
      </c>
      <c r="U482" s="228">
        <f t="shared" si="93"/>
        <v>0.09</v>
      </c>
      <c r="V482" s="165"/>
      <c r="W482" s="229"/>
      <c r="X482" s="229"/>
      <c r="Y482" s="229"/>
      <c r="Z482" s="165">
        <v>15</v>
      </c>
      <c r="AA482" s="165">
        <v>1</v>
      </c>
      <c r="AB482" s="165">
        <v>15</v>
      </c>
      <c r="AC482" s="131"/>
    </row>
    <row r="483" spans="1:29" s="84" customFormat="1" ht="15" customHeight="1">
      <c r="A483" s="236"/>
      <c r="B483" s="174"/>
      <c r="C483" s="172" t="s">
        <v>24</v>
      </c>
      <c r="D483" s="173" t="s">
        <v>23</v>
      </c>
      <c r="E483" s="169"/>
      <c r="F483" s="174"/>
      <c r="G483" s="169"/>
      <c r="H483" s="175"/>
      <c r="I483" s="176"/>
      <c r="J483" s="176">
        <v>6</v>
      </c>
      <c r="K483" s="176">
        <v>6</v>
      </c>
      <c r="L483" s="175"/>
      <c r="M483" s="176"/>
      <c r="N483" s="176"/>
      <c r="O483" s="176"/>
      <c r="P483" s="46"/>
      <c r="Q483" s="46"/>
      <c r="R483" s="46">
        <f t="shared" si="91"/>
        <v>6</v>
      </c>
      <c r="S483" s="46">
        <f t="shared" si="91"/>
        <v>6</v>
      </c>
      <c r="T483" s="232">
        <f t="shared" si="92"/>
        <v>0.09</v>
      </c>
      <c r="U483" s="232">
        <f t="shared" si="93"/>
        <v>0.09</v>
      </c>
      <c r="V483" s="169"/>
      <c r="W483" s="233"/>
      <c r="X483" s="233"/>
      <c r="Y483" s="233"/>
      <c r="Z483" s="169">
        <v>15</v>
      </c>
      <c r="AA483" s="169">
        <v>1</v>
      </c>
      <c r="AB483" s="169">
        <v>15</v>
      </c>
      <c r="AC483" s="41"/>
    </row>
    <row r="484" spans="1:29" ht="15" customHeight="1">
      <c r="A484" s="234">
        <v>1</v>
      </c>
      <c r="B484" s="166"/>
      <c r="C484" s="235" t="s">
        <v>281</v>
      </c>
      <c r="D484" s="143" t="s">
        <v>23</v>
      </c>
      <c r="E484" s="237">
        <v>0</v>
      </c>
      <c r="F484" s="166">
        <v>0</v>
      </c>
      <c r="G484" s="169"/>
      <c r="H484" s="168"/>
      <c r="I484" s="167"/>
      <c r="J484" s="167">
        <v>20</v>
      </c>
      <c r="K484" s="167">
        <v>20</v>
      </c>
      <c r="L484" s="168"/>
      <c r="M484" s="167"/>
      <c r="N484" s="167"/>
      <c r="O484" s="167"/>
      <c r="P484" s="38"/>
      <c r="Q484" s="38"/>
      <c r="R484" s="38">
        <f t="shared" si="91"/>
        <v>20</v>
      </c>
      <c r="S484" s="38">
        <f t="shared" si="91"/>
        <v>20</v>
      </c>
      <c r="T484" s="228">
        <f t="shared" si="92"/>
        <v>0.05</v>
      </c>
      <c r="U484" s="228">
        <f t="shared" si="93"/>
        <v>0.05</v>
      </c>
      <c r="V484" s="165"/>
      <c r="W484" s="229"/>
      <c r="X484" s="229"/>
      <c r="Y484" s="229"/>
      <c r="Z484" s="165">
        <v>2.5</v>
      </c>
      <c r="AA484" s="165">
        <v>1</v>
      </c>
      <c r="AB484" s="165">
        <v>2.5</v>
      </c>
      <c r="AC484" s="131"/>
    </row>
    <row r="485" spans="1:29" s="84" customFormat="1" ht="15" customHeight="1">
      <c r="A485" s="236"/>
      <c r="B485" s="174"/>
      <c r="C485" s="172" t="s">
        <v>24</v>
      </c>
      <c r="D485" s="173" t="s">
        <v>23</v>
      </c>
      <c r="E485" s="169"/>
      <c r="F485" s="174"/>
      <c r="G485" s="169"/>
      <c r="H485" s="175"/>
      <c r="I485" s="176"/>
      <c r="J485" s="176">
        <v>20</v>
      </c>
      <c r="K485" s="176">
        <v>20</v>
      </c>
      <c r="L485" s="175"/>
      <c r="M485" s="176"/>
      <c r="N485" s="176"/>
      <c r="O485" s="176"/>
      <c r="P485" s="46"/>
      <c r="Q485" s="46"/>
      <c r="R485" s="46">
        <f t="shared" si="91"/>
        <v>20</v>
      </c>
      <c r="S485" s="46">
        <f t="shared" si="91"/>
        <v>20</v>
      </c>
      <c r="T485" s="232">
        <f t="shared" si="92"/>
        <v>0.05</v>
      </c>
      <c r="U485" s="232">
        <f t="shared" si="93"/>
        <v>0.05</v>
      </c>
      <c r="V485" s="169"/>
      <c r="W485" s="233"/>
      <c r="X485" s="233"/>
      <c r="Y485" s="233"/>
      <c r="Z485" s="169">
        <v>2.5</v>
      </c>
      <c r="AA485" s="169">
        <v>1</v>
      </c>
      <c r="AB485" s="169">
        <v>2.5</v>
      </c>
      <c r="AC485" s="41"/>
    </row>
    <row r="486" spans="1:29" ht="15" customHeight="1">
      <c r="A486" s="234">
        <v>1</v>
      </c>
      <c r="B486" s="166"/>
      <c r="C486" s="235" t="s">
        <v>282</v>
      </c>
      <c r="D486" s="143" t="s">
        <v>23</v>
      </c>
      <c r="E486" s="165">
        <v>0</v>
      </c>
      <c r="F486" s="166">
        <v>0</v>
      </c>
      <c r="G486" s="169"/>
      <c r="H486" s="168"/>
      <c r="I486" s="167"/>
      <c r="J486" s="167">
        <v>3</v>
      </c>
      <c r="K486" s="167">
        <v>3</v>
      </c>
      <c r="L486" s="168"/>
      <c r="M486" s="167"/>
      <c r="N486" s="167"/>
      <c r="O486" s="167"/>
      <c r="P486" s="38"/>
      <c r="Q486" s="38"/>
      <c r="R486" s="38">
        <f t="shared" si="91"/>
        <v>3</v>
      </c>
      <c r="S486" s="38">
        <f t="shared" si="91"/>
        <v>3</v>
      </c>
      <c r="T486" s="228">
        <f t="shared" si="92"/>
        <v>0.114</v>
      </c>
      <c r="U486" s="228">
        <f t="shared" si="93"/>
        <v>0.114</v>
      </c>
      <c r="V486" s="165"/>
      <c r="W486" s="229"/>
      <c r="X486" s="229"/>
      <c r="Y486" s="229"/>
      <c r="Z486" s="165">
        <v>38</v>
      </c>
      <c r="AA486" s="165">
        <v>1</v>
      </c>
      <c r="AB486" s="165">
        <v>38</v>
      </c>
      <c r="AC486" s="131"/>
    </row>
    <row r="487" spans="1:29" s="84" customFormat="1" ht="15" customHeight="1">
      <c r="A487" s="236"/>
      <c r="B487" s="174"/>
      <c r="C487" s="172" t="s">
        <v>24</v>
      </c>
      <c r="D487" s="173" t="s">
        <v>23</v>
      </c>
      <c r="E487" s="169"/>
      <c r="F487" s="174"/>
      <c r="G487" s="169"/>
      <c r="H487" s="175"/>
      <c r="I487" s="176"/>
      <c r="J487" s="176">
        <v>3</v>
      </c>
      <c r="K487" s="176">
        <v>3</v>
      </c>
      <c r="L487" s="175"/>
      <c r="M487" s="176"/>
      <c r="N487" s="176"/>
      <c r="O487" s="176"/>
      <c r="P487" s="46"/>
      <c r="Q487" s="46"/>
      <c r="R487" s="46">
        <f t="shared" si="91"/>
        <v>3</v>
      </c>
      <c r="S487" s="46">
        <f t="shared" si="91"/>
        <v>3</v>
      </c>
      <c r="T487" s="232">
        <f t="shared" si="92"/>
        <v>0.114</v>
      </c>
      <c r="U487" s="232">
        <f t="shared" si="93"/>
        <v>0.114</v>
      </c>
      <c r="V487" s="169"/>
      <c r="W487" s="233"/>
      <c r="X487" s="233"/>
      <c r="Y487" s="233"/>
      <c r="Z487" s="169">
        <v>38</v>
      </c>
      <c r="AA487" s="169">
        <v>1</v>
      </c>
      <c r="AB487" s="169">
        <v>38</v>
      </c>
      <c r="AC487" s="41"/>
    </row>
    <row r="488" spans="1:29" ht="15" customHeight="1">
      <c r="A488" s="234">
        <v>1</v>
      </c>
      <c r="B488" s="166"/>
      <c r="C488" s="235" t="s">
        <v>283</v>
      </c>
      <c r="D488" s="143" t="s">
        <v>23</v>
      </c>
      <c r="E488" s="165">
        <v>0</v>
      </c>
      <c r="F488" s="166">
        <v>0</v>
      </c>
      <c r="G488" s="169"/>
      <c r="H488" s="168"/>
      <c r="I488" s="167"/>
      <c r="J488" s="167">
        <v>20</v>
      </c>
      <c r="K488" s="167">
        <v>20</v>
      </c>
      <c r="L488" s="168"/>
      <c r="M488" s="167"/>
      <c r="N488" s="167"/>
      <c r="O488" s="167"/>
      <c r="P488" s="38"/>
      <c r="Q488" s="38"/>
      <c r="R488" s="38">
        <f t="shared" si="91"/>
        <v>20</v>
      </c>
      <c r="S488" s="38">
        <f t="shared" si="91"/>
        <v>20</v>
      </c>
      <c r="T488" s="228">
        <f t="shared" si="92"/>
        <v>0.9</v>
      </c>
      <c r="U488" s="228">
        <f t="shared" si="93"/>
        <v>0.9</v>
      </c>
      <c r="V488" s="165"/>
      <c r="W488" s="229"/>
      <c r="X488" s="229"/>
      <c r="Y488" s="229"/>
      <c r="Z488" s="165">
        <v>45</v>
      </c>
      <c r="AA488" s="165">
        <v>1</v>
      </c>
      <c r="AB488" s="165">
        <v>45</v>
      </c>
      <c r="AC488" s="41"/>
    </row>
    <row r="489" spans="1:29" s="84" customFormat="1" ht="15" customHeight="1">
      <c r="A489" s="236"/>
      <c r="B489" s="174"/>
      <c r="C489" s="172" t="s">
        <v>24</v>
      </c>
      <c r="D489" s="173" t="s">
        <v>23</v>
      </c>
      <c r="E489" s="169"/>
      <c r="F489" s="174"/>
      <c r="G489" s="169"/>
      <c r="H489" s="175"/>
      <c r="I489" s="176"/>
      <c r="J489" s="176">
        <v>20</v>
      </c>
      <c r="K489" s="176">
        <v>20</v>
      </c>
      <c r="L489" s="175"/>
      <c r="M489" s="176"/>
      <c r="N489" s="176"/>
      <c r="O489" s="176"/>
      <c r="P489" s="46"/>
      <c r="Q489" s="46"/>
      <c r="R489" s="46">
        <f t="shared" si="91"/>
        <v>20</v>
      </c>
      <c r="S489" s="46">
        <f t="shared" si="91"/>
        <v>20</v>
      </c>
      <c r="T489" s="232">
        <f t="shared" si="92"/>
        <v>0.9</v>
      </c>
      <c r="U489" s="232">
        <f t="shared" si="93"/>
        <v>0.9</v>
      </c>
      <c r="V489" s="169"/>
      <c r="W489" s="233"/>
      <c r="X489" s="233"/>
      <c r="Y489" s="233"/>
      <c r="Z489" s="169">
        <v>45</v>
      </c>
      <c r="AA489" s="169">
        <v>1</v>
      </c>
      <c r="AB489" s="169">
        <v>45</v>
      </c>
      <c r="AC489" s="41"/>
    </row>
    <row r="490" spans="1:29" ht="15" customHeight="1">
      <c r="A490" s="234">
        <v>1</v>
      </c>
      <c r="B490" s="166"/>
      <c r="C490" s="235" t="s">
        <v>284</v>
      </c>
      <c r="D490" s="143" t="s">
        <v>23</v>
      </c>
      <c r="E490" s="165">
        <v>0</v>
      </c>
      <c r="F490" s="166">
        <v>0</v>
      </c>
      <c r="G490" s="169"/>
      <c r="H490" s="168"/>
      <c r="I490" s="167"/>
      <c r="J490" s="167">
        <v>6</v>
      </c>
      <c r="K490" s="167">
        <v>6</v>
      </c>
      <c r="L490" s="168"/>
      <c r="M490" s="167"/>
      <c r="N490" s="167"/>
      <c r="O490" s="167"/>
      <c r="P490" s="38"/>
      <c r="Q490" s="38"/>
      <c r="R490" s="38">
        <f t="shared" si="91"/>
        <v>6</v>
      </c>
      <c r="S490" s="38">
        <f t="shared" si="91"/>
        <v>6</v>
      </c>
      <c r="T490" s="228">
        <f t="shared" si="92"/>
        <v>3.0000000000000003E-4</v>
      </c>
      <c r="U490" s="228">
        <f t="shared" si="93"/>
        <v>3.0000000000000003E-4</v>
      </c>
      <c r="V490" s="165"/>
      <c r="W490" s="229"/>
      <c r="X490" s="229"/>
      <c r="Y490" s="229"/>
      <c r="Z490" s="165">
        <v>0.05</v>
      </c>
      <c r="AA490" s="165">
        <v>1</v>
      </c>
      <c r="AB490" s="165">
        <v>0.05</v>
      </c>
      <c r="AC490" s="41"/>
    </row>
    <row r="491" spans="1:29" s="84" customFormat="1" ht="15" customHeight="1">
      <c r="A491" s="236"/>
      <c r="B491" s="174"/>
      <c r="C491" s="172" t="s">
        <v>24</v>
      </c>
      <c r="D491" s="173" t="s">
        <v>23</v>
      </c>
      <c r="E491" s="169"/>
      <c r="F491" s="174"/>
      <c r="G491" s="169"/>
      <c r="H491" s="175"/>
      <c r="I491" s="176"/>
      <c r="J491" s="176">
        <v>6</v>
      </c>
      <c r="K491" s="176">
        <v>6</v>
      </c>
      <c r="L491" s="175"/>
      <c r="M491" s="176"/>
      <c r="N491" s="176"/>
      <c r="O491" s="176"/>
      <c r="P491" s="46"/>
      <c r="Q491" s="46"/>
      <c r="R491" s="46">
        <f t="shared" si="91"/>
        <v>6</v>
      </c>
      <c r="S491" s="46">
        <f t="shared" si="91"/>
        <v>6</v>
      </c>
      <c r="T491" s="232">
        <f t="shared" si="92"/>
        <v>3.0000000000000003E-4</v>
      </c>
      <c r="U491" s="232">
        <f t="shared" si="93"/>
        <v>3.0000000000000003E-4</v>
      </c>
      <c r="V491" s="169"/>
      <c r="W491" s="233"/>
      <c r="X491" s="233"/>
      <c r="Y491" s="233"/>
      <c r="Z491" s="169">
        <v>0.05</v>
      </c>
      <c r="AA491" s="169">
        <v>1</v>
      </c>
      <c r="AB491" s="169">
        <v>0.05</v>
      </c>
      <c r="AC491" s="41"/>
    </row>
    <row r="492" spans="1:29" ht="15" customHeight="1">
      <c r="A492" s="234">
        <v>1</v>
      </c>
      <c r="B492" s="166"/>
      <c r="C492" s="235" t="s">
        <v>285</v>
      </c>
      <c r="D492" s="143" t="s">
        <v>23</v>
      </c>
      <c r="E492" s="165">
        <v>4</v>
      </c>
      <c r="F492" s="166">
        <v>68</v>
      </c>
      <c r="G492" s="169"/>
      <c r="H492" s="168"/>
      <c r="I492" s="167"/>
      <c r="J492" s="167">
        <v>15</v>
      </c>
      <c r="K492" s="167">
        <v>15</v>
      </c>
      <c r="L492" s="168"/>
      <c r="M492" s="167"/>
      <c r="N492" s="167"/>
      <c r="O492" s="167"/>
      <c r="P492" s="38"/>
      <c r="Q492" s="38"/>
      <c r="R492" s="38">
        <f t="shared" si="91"/>
        <v>15</v>
      </c>
      <c r="S492" s="38">
        <f t="shared" si="91"/>
        <v>15</v>
      </c>
      <c r="T492" s="228">
        <f t="shared" si="92"/>
        <v>3.3750000000000002E-2</v>
      </c>
      <c r="U492" s="228">
        <f t="shared" si="93"/>
        <v>1.0500000000000001E-2</v>
      </c>
      <c r="V492" s="165"/>
      <c r="W492" s="229"/>
      <c r="X492" s="229"/>
      <c r="Y492" s="229"/>
      <c r="Z492" s="165">
        <v>45</v>
      </c>
      <c r="AA492" s="165">
        <v>20</v>
      </c>
      <c r="AB492" s="165">
        <v>0.7</v>
      </c>
      <c r="AC492" s="41"/>
    </row>
    <row r="493" spans="1:29" s="84" customFormat="1" ht="15" customHeight="1">
      <c r="A493" s="236"/>
      <c r="B493" s="174"/>
      <c r="C493" s="172" t="s">
        <v>24</v>
      </c>
      <c r="D493" s="173" t="s">
        <v>23</v>
      </c>
      <c r="E493" s="169"/>
      <c r="F493" s="174"/>
      <c r="G493" s="169"/>
      <c r="H493" s="175"/>
      <c r="I493" s="176"/>
      <c r="J493" s="176">
        <v>15</v>
      </c>
      <c r="K493" s="176">
        <v>15</v>
      </c>
      <c r="L493" s="175"/>
      <c r="M493" s="176"/>
      <c r="N493" s="176"/>
      <c r="O493" s="176"/>
      <c r="P493" s="46"/>
      <c r="Q493" s="46"/>
      <c r="R493" s="46">
        <f t="shared" si="91"/>
        <v>15</v>
      </c>
      <c r="S493" s="46">
        <f t="shared" si="91"/>
        <v>15</v>
      </c>
      <c r="T493" s="232">
        <f t="shared" si="92"/>
        <v>3.3750000000000002E-2</v>
      </c>
      <c r="U493" s="232">
        <f t="shared" si="93"/>
        <v>1.0500000000000001E-2</v>
      </c>
      <c r="V493" s="169"/>
      <c r="W493" s="233"/>
      <c r="X493" s="233"/>
      <c r="Y493" s="233"/>
      <c r="Z493" s="169">
        <v>45</v>
      </c>
      <c r="AA493" s="169">
        <v>20</v>
      </c>
      <c r="AB493" s="169">
        <v>0.7</v>
      </c>
      <c r="AC493" s="41"/>
    </row>
    <row r="494" spans="1:29" ht="15" customHeight="1">
      <c r="A494" s="234">
        <v>1</v>
      </c>
      <c r="B494" s="166"/>
      <c r="C494" s="235" t="s">
        <v>286</v>
      </c>
      <c r="D494" s="143" t="s">
        <v>23</v>
      </c>
      <c r="E494" s="165">
        <v>1</v>
      </c>
      <c r="F494" s="166">
        <v>80</v>
      </c>
      <c r="G494" s="169"/>
      <c r="H494" s="168"/>
      <c r="I494" s="167"/>
      <c r="J494" s="167">
        <v>13</v>
      </c>
      <c r="K494" s="167">
        <v>13</v>
      </c>
      <c r="L494" s="168"/>
      <c r="M494" s="167"/>
      <c r="N494" s="167"/>
      <c r="O494" s="167"/>
      <c r="P494" s="38"/>
      <c r="Q494" s="38"/>
      <c r="R494" s="38">
        <f t="shared" si="91"/>
        <v>13</v>
      </c>
      <c r="S494" s="38">
        <f t="shared" si="91"/>
        <v>13</v>
      </c>
      <c r="T494" s="228">
        <f t="shared" si="92"/>
        <v>2.9250000000000002E-2</v>
      </c>
      <c r="U494" s="228">
        <f t="shared" si="93"/>
        <v>9.1000000000000004E-3</v>
      </c>
      <c r="V494" s="165"/>
      <c r="W494" s="229"/>
      <c r="X494" s="229"/>
      <c r="Y494" s="229"/>
      <c r="Z494" s="165">
        <v>45</v>
      </c>
      <c r="AA494" s="165">
        <v>20</v>
      </c>
      <c r="AB494" s="165">
        <v>0.7</v>
      </c>
      <c r="AC494" s="131"/>
    </row>
    <row r="495" spans="1:29" s="84" customFormat="1" ht="15" customHeight="1">
      <c r="A495" s="236"/>
      <c r="B495" s="174"/>
      <c r="C495" s="172" t="s">
        <v>24</v>
      </c>
      <c r="D495" s="173" t="s">
        <v>23</v>
      </c>
      <c r="E495" s="169"/>
      <c r="F495" s="174"/>
      <c r="G495" s="169"/>
      <c r="H495" s="175"/>
      <c r="I495" s="176"/>
      <c r="J495" s="176">
        <v>13</v>
      </c>
      <c r="K495" s="176">
        <v>13</v>
      </c>
      <c r="L495" s="175"/>
      <c r="M495" s="176"/>
      <c r="N495" s="176"/>
      <c r="O495" s="176"/>
      <c r="P495" s="46"/>
      <c r="Q495" s="46"/>
      <c r="R495" s="46">
        <f t="shared" si="91"/>
        <v>13</v>
      </c>
      <c r="S495" s="46">
        <f t="shared" si="91"/>
        <v>13</v>
      </c>
      <c r="T495" s="232">
        <f t="shared" si="92"/>
        <v>2.9250000000000002E-2</v>
      </c>
      <c r="U495" s="232">
        <f t="shared" si="93"/>
        <v>9.1000000000000004E-3</v>
      </c>
      <c r="V495" s="169"/>
      <c r="W495" s="233"/>
      <c r="X495" s="233"/>
      <c r="Y495" s="233"/>
      <c r="Z495" s="169">
        <v>45</v>
      </c>
      <c r="AA495" s="169">
        <v>20</v>
      </c>
      <c r="AB495" s="169">
        <v>0.7</v>
      </c>
      <c r="AC495" s="41"/>
    </row>
    <row r="496" spans="1:29" s="84" customFormat="1" ht="15" customHeight="1">
      <c r="A496" s="42">
        <v>1</v>
      </c>
      <c r="B496" s="134"/>
      <c r="C496" s="162" t="s">
        <v>287</v>
      </c>
      <c r="D496" s="93" t="s">
        <v>23</v>
      </c>
      <c r="E496" s="43"/>
      <c r="F496" s="43"/>
      <c r="G496" s="43"/>
      <c r="H496" s="38"/>
      <c r="I496" s="38"/>
      <c r="J496" s="38">
        <v>2</v>
      </c>
      <c r="K496" s="38">
        <f>SUM(H496:J496)</f>
        <v>2</v>
      </c>
      <c r="L496" s="38"/>
      <c r="M496" s="38"/>
      <c r="N496" s="38"/>
      <c r="O496" s="38"/>
      <c r="P496" s="38"/>
      <c r="Q496" s="38"/>
      <c r="R496" s="38">
        <f t="shared" si="91"/>
        <v>2</v>
      </c>
      <c r="S496" s="38">
        <f t="shared" si="91"/>
        <v>2</v>
      </c>
      <c r="T496" s="228">
        <f t="shared" si="92"/>
        <v>4.5999999999999999E-2</v>
      </c>
      <c r="U496" s="228">
        <f t="shared" si="93"/>
        <v>3.2000000000000001E-2</v>
      </c>
      <c r="V496" s="183"/>
      <c r="W496" s="183"/>
      <c r="X496" s="183"/>
      <c r="Y496" s="183"/>
      <c r="Z496" s="183">
        <v>23</v>
      </c>
      <c r="AA496" s="200">
        <v>1</v>
      </c>
      <c r="AB496" s="238">
        <v>16</v>
      </c>
      <c r="AC496" s="88"/>
    </row>
    <row r="497" spans="1:29" s="84" customFormat="1" ht="15" customHeight="1">
      <c r="A497" s="49"/>
      <c r="B497" s="85"/>
      <c r="C497" s="50" t="s">
        <v>24</v>
      </c>
      <c r="D497" s="36" t="s">
        <v>23</v>
      </c>
      <c r="E497" s="45"/>
      <c r="F497" s="45"/>
      <c r="G497" s="45"/>
      <c r="H497" s="46"/>
      <c r="I497" s="46"/>
      <c r="J497" s="46">
        <f>SUM(J496)</f>
        <v>2</v>
      </c>
      <c r="K497" s="46">
        <f>SUM(H497:J497)</f>
        <v>2</v>
      </c>
      <c r="L497" s="46"/>
      <c r="M497" s="46"/>
      <c r="N497" s="46"/>
      <c r="O497" s="46"/>
      <c r="P497" s="46"/>
      <c r="Q497" s="46"/>
      <c r="R497" s="46">
        <f t="shared" si="91"/>
        <v>2</v>
      </c>
      <c r="S497" s="46">
        <f t="shared" si="91"/>
        <v>2</v>
      </c>
      <c r="T497" s="232">
        <f t="shared" si="92"/>
        <v>4.5999999999999999E-2</v>
      </c>
      <c r="U497" s="232">
        <f t="shared" si="93"/>
        <v>3.2000000000000001E-2</v>
      </c>
      <c r="V497" s="86"/>
      <c r="W497" s="86"/>
      <c r="X497" s="86"/>
      <c r="Y497" s="86"/>
      <c r="Z497" s="86">
        <v>23</v>
      </c>
      <c r="AA497" s="208">
        <v>1</v>
      </c>
      <c r="AB497" s="239">
        <v>16</v>
      </c>
      <c r="AC497" s="88"/>
    </row>
    <row r="498" spans="1:29" ht="15" customHeight="1">
      <c r="A498" s="42"/>
      <c r="B498" s="132"/>
      <c r="C498" s="52" t="s">
        <v>53</v>
      </c>
      <c r="D498" s="93"/>
      <c r="E498" s="43"/>
      <c r="F498" s="43"/>
      <c r="G498" s="43"/>
      <c r="H498" s="38"/>
      <c r="I498" s="38"/>
      <c r="J498" s="38"/>
      <c r="K498" s="38"/>
      <c r="L498" s="38"/>
      <c r="M498" s="38"/>
      <c r="N498" s="38"/>
      <c r="O498" s="38"/>
      <c r="P498" s="38"/>
      <c r="Q498" s="38"/>
      <c r="R498" s="38"/>
      <c r="S498" s="38"/>
      <c r="T498" s="116"/>
      <c r="U498" s="116"/>
      <c r="V498" s="43"/>
      <c r="W498" s="133"/>
      <c r="X498" s="133"/>
      <c r="Y498" s="133"/>
      <c r="Z498" s="128"/>
      <c r="AA498" s="43"/>
      <c r="AB498" s="48"/>
      <c r="AC498" s="133"/>
    </row>
    <row r="499" spans="1:29" ht="15" customHeight="1">
      <c r="A499" s="42">
        <v>1</v>
      </c>
      <c r="B499" s="134"/>
      <c r="C499" s="134" t="s">
        <v>288</v>
      </c>
      <c r="D499" s="93" t="s">
        <v>23</v>
      </c>
      <c r="E499" s="43">
        <v>0</v>
      </c>
      <c r="F499" s="43">
        <v>0</v>
      </c>
      <c r="G499" s="43"/>
      <c r="H499" s="38"/>
      <c r="I499" s="38"/>
      <c r="J499" s="38"/>
      <c r="K499" s="38"/>
      <c r="L499" s="38"/>
      <c r="M499" s="38"/>
      <c r="N499" s="38">
        <v>4</v>
      </c>
      <c r="O499" s="38">
        <f>SUM(N499,,)</f>
        <v>4</v>
      </c>
      <c r="P499" s="38"/>
      <c r="Q499" s="38"/>
      <c r="R499" s="38">
        <f>N499</f>
        <v>4</v>
      </c>
      <c r="S499" s="38">
        <f>O499</f>
        <v>4</v>
      </c>
      <c r="T499" s="116">
        <f>Z499/AA499*S499/1000</f>
        <v>2.0500000000000001E-2</v>
      </c>
      <c r="U499" s="116">
        <f>AB499*S499/1000</f>
        <v>0.02</v>
      </c>
      <c r="V499" s="43"/>
      <c r="W499" s="133"/>
      <c r="X499" s="133"/>
      <c r="Y499" s="133"/>
      <c r="Z499" s="128">
        <v>82</v>
      </c>
      <c r="AA499" s="43">
        <v>16</v>
      </c>
      <c r="AB499" s="135">
        <v>5</v>
      </c>
      <c r="AC499" s="133"/>
    </row>
    <row r="500" spans="1:29" s="84" customFormat="1" ht="15" customHeight="1">
      <c r="A500" s="49"/>
      <c r="B500" s="85"/>
      <c r="C500" s="50" t="s">
        <v>24</v>
      </c>
      <c r="D500" s="36" t="s">
        <v>23</v>
      </c>
      <c r="E500" s="45"/>
      <c r="F500" s="45"/>
      <c r="G500" s="45"/>
      <c r="H500" s="46"/>
      <c r="I500" s="46"/>
      <c r="J500" s="46"/>
      <c r="K500" s="46"/>
      <c r="L500" s="46"/>
      <c r="M500" s="46"/>
      <c r="N500" s="46">
        <f>SUM(N499)</f>
        <v>4</v>
      </c>
      <c r="O500" s="46">
        <f>SUM(N500,,)</f>
        <v>4</v>
      </c>
      <c r="P500" s="46"/>
      <c r="Q500" s="46"/>
      <c r="R500" s="38">
        <f>N500</f>
        <v>4</v>
      </c>
      <c r="S500" s="38">
        <f>O500</f>
        <v>4</v>
      </c>
      <c r="T500" s="115">
        <f>Z500/AA500*S500/1000</f>
        <v>2.0500000000000001E-2</v>
      </c>
      <c r="U500" s="115">
        <f>AB500*S500/1000</f>
        <v>0.02</v>
      </c>
      <c r="V500" s="45"/>
      <c r="W500" s="88"/>
      <c r="X500" s="88"/>
      <c r="Y500" s="88"/>
      <c r="Z500" s="75">
        <v>82</v>
      </c>
      <c r="AA500" s="45">
        <v>16</v>
      </c>
      <c r="AB500" s="83">
        <v>5</v>
      </c>
      <c r="AC500" s="88"/>
    </row>
    <row r="501" spans="1:29" ht="15" customHeight="1">
      <c r="A501" s="42"/>
      <c r="B501" s="132"/>
      <c r="C501" s="52" t="s">
        <v>289</v>
      </c>
      <c r="D501" s="93"/>
      <c r="E501" s="240"/>
      <c r="F501" s="240"/>
      <c r="G501" s="240"/>
      <c r="H501" s="241"/>
      <c r="I501" s="241"/>
      <c r="J501" s="38"/>
      <c r="K501" s="38"/>
      <c r="L501" s="241"/>
      <c r="M501" s="241"/>
      <c r="N501" s="38"/>
      <c r="O501" s="38"/>
      <c r="P501" s="38"/>
      <c r="Q501" s="38"/>
      <c r="R501" s="38"/>
      <c r="S501" s="38"/>
      <c r="T501" s="116"/>
      <c r="U501" s="116"/>
      <c r="V501" s="43"/>
      <c r="W501" s="133"/>
      <c r="X501" s="133"/>
      <c r="Y501" s="133"/>
      <c r="Z501" s="128"/>
      <c r="AA501" s="43"/>
      <c r="AB501" s="48"/>
      <c r="AC501" s="133"/>
    </row>
    <row r="502" spans="1:29" ht="15" customHeight="1">
      <c r="A502" s="42">
        <v>1</v>
      </c>
      <c r="B502" s="134"/>
      <c r="C502" s="134" t="s">
        <v>290</v>
      </c>
      <c r="D502" s="43" t="s">
        <v>23</v>
      </c>
      <c r="E502" s="45"/>
      <c r="F502" s="51"/>
      <c r="G502" s="51"/>
      <c r="H502" s="91"/>
      <c r="I502" s="91"/>
      <c r="J502" s="38">
        <v>165</v>
      </c>
      <c r="K502" s="38">
        <f t="shared" ref="K502:K511" si="94">SUM(J502,,)</f>
        <v>165</v>
      </c>
      <c r="L502" s="91"/>
      <c r="M502" s="91"/>
      <c r="N502" s="38"/>
      <c r="O502" s="38"/>
      <c r="P502" s="38"/>
      <c r="Q502" s="38"/>
      <c r="R502" s="38">
        <f t="shared" ref="R502:S511" si="95">N502</f>
        <v>0</v>
      </c>
      <c r="S502" s="38">
        <f t="shared" si="95"/>
        <v>0</v>
      </c>
      <c r="T502" s="339">
        <f>Z502/AA502*K502/1000</f>
        <v>3.3E-4</v>
      </c>
      <c r="U502" s="339">
        <f>AB502*K502/1000</f>
        <v>3.3E-4</v>
      </c>
      <c r="V502" s="45"/>
      <c r="W502" s="88"/>
      <c r="X502" s="88"/>
      <c r="Y502" s="88"/>
      <c r="Z502" s="47">
        <v>2E-3</v>
      </c>
      <c r="AA502" s="43">
        <v>1</v>
      </c>
      <c r="AB502" s="352">
        <v>2E-3</v>
      </c>
      <c r="AC502" s="88"/>
    </row>
    <row r="503" spans="1:29" s="84" customFormat="1" ht="15" customHeight="1">
      <c r="A503" s="49"/>
      <c r="B503" s="85"/>
      <c r="C503" s="50" t="s">
        <v>24</v>
      </c>
      <c r="D503" s="45" t="s">
        <v>23</v>
      </c>
      <c r="E503" s="45"/>
      <c r="F503" s="51"/>
      <c r="G503" s="51"/>
      <c r="H503" s="91"/>
      <c r="I503" s="91"/>
      <c r="J503" s="46">
        <f>SUM(J502)</f>
        <v>165</v>
      </c>
      <c r="K503" s="46">
        <f t="shared" si="94"/>
        <v>165</v>
      </c>
      <c r="L503" s="91"/>
      <c r="M503" s="91"/>
      <c r="N503" s="46"/>
      <c r="O503" s="46"/>
      <c r="P503" s="46"/>
      <c r="Q503" s="46"/>
      <c r="R503" s="46">
        <f t="shared" si="95"/>
        <v>0</v>
      </c>
      <c r="S503" s="46">
        <f t="shared" si="95"/>
        <v>0</v>
      </c>
      <c r="T503" s="350">
        <f t="shared" ref="T503:T511" si="96">Z503/AA503*K503/1000</f>
        <v>3.3E-4</v>
      </c>
      <c r="U503" s="350">
        <f t="shared" ref="U503:U511" si="97">AB503*K503/1000</f>
        <v>3.3E-4</v>
      </c>
      <c r="V503" s="45"/>
      <c r="W503" s="88"/>
      <c r="X503" s="88"/>
      <c r="Y503" s="88"/>
      <c r="Z503" s="52">
        <v>2E-3</v>
      </c>
      <c r="AA503" s="45">
        <v>1</v>
      </c>
      <c r="AB503" s="353">
        <v>2E-3</v>
      </c>
      <c r="AC503" s="88"/>
    </row>
    <row r="504" spans="1:29" ht="15" customHeight="1">
      <c r="A504" s="42">
        <v>1</v>
      </c>
      <c r="B504" s="134"/>
      <c r="C504" s="134" t="s">
        <v>291</v>
      </c>
      <c r="D504" s="43" t="s">
        <v>23</v>
      </c>
      <c r="E504" s="45"/>
      <c r="F504" s="51"/>
      <c r="G504" s="51"/>
      <c r="H504" s="91"/>
      <c r="I504" s="91"/>
      <c r="J504" s="38">
        <v>31</v>
      </c>
      <c r="K504" s="38">
        <f t="shared" si="94"/>
        <v>31</v>
      </c>
      <c r="L504" s="91"/>
      <c r="M504" s="91"/>
      <c r="N504" s="38"/>
      <c r="O504" s="38"/>
      <c r="P504" s="38"/>
      <c r="Q504" s="38"/>
      <c r="R504" s="38">
        <f t="shared" si="95"/>
        <v>0</v>
      </c>
      <c r="S504" s="38">
        <f t="shared" si="95"/>
        <v>0</v>
      </c>
      <c r="T504" s="116">
        <f t="shared" si="96"/>
        <v>3.7199999999999998E-3</v>
      </c>
      <c r="U504" s="116">
        <f t="shared" si="97"/>
        <v>3.7199999999999998E-3</v>
      </c>
      <c r="V504" s="45"/>
      <c r="W504" s="88"/>
      <c r="X504" s="88"/>
      <c r="Y504" s="88"/>
      <c r="Z504" s="47">
        <v>0.12</v>
      </c>
      <c r="AA504" s="43">
        <v>1</v>
      </c>
      <c r="AB504" s="48">
        <v>0.12</v>
      </c>
      <c r="AC504" s="88"/>
    </row>
    <row r="505" spans="1:29" s="84" customFormat="1" ht="15" customHeight="1">
      <c r="A505" s="49"/>
      <c r="B505" s="85"/>
      <c r="C505" s="50" t="s">
        <v>24</v>
      </c>
      <c r="D505" s="45" t="s">
        <v>23</v>
      </c>
      <c r="E505" s="45"/>
      <c r="F505" s="51"/>
      <c r="G505" s="51"/>
      <c r="H505" s="91"/>
      <c r="I505" s="91"/>
      <c r="J505" s="46">
        <f>SUM(J504)</f>
        <v>31</v>
      </c>
      <c r="K505" s="46">
        <f t="shared" si="94"/>
        <v>31</v>
      </c>
      <c r="L505" s="91"/>
      <c r="M505" s="91"/>
      <c r="N505" s="46"/>
      <c r="O505" s="46"/>
      <c r="P505" s="46"/>
      <c r="Q505" s="46"/>
      <c r="R505" s="46">
        <f t="shared" si="95"/>
        <v>0</v>
      </c>
      <c r="S505" s="46">
        <f t="shared" si="95"/>
        <v>0</v>
      </c>
      <c r="T505" s="115">
        <f t="shared" si="96"/>
        <v>3.7199999999999998E-3</v>
      </c>
      <c r="U505" s="115">
        <f t="shared" si="97"/>
        <v>3.7199999999999998E-3</v>
      </c>
      <c r="V505" s="45"/>
      <c r="W505" s="88"/>
      <c r="X505" s="88"/>
      <c r="Y505" s="88"/>
      <c r="Z505" s="52">
        <v>0.12</v>
      </c>
      <c r="AA505" s="45">
        <v>1</v>
      </c>
      <c r="AB505" s="53">
        <v>0.12</v>
      </c>
      <c r="AC505" s="88"/>
    </row>
    <row r="506" spans="1:29" ht="15" customHeight="1">
      <c r="A506" s="42">
        <v>1</v>
      </c>
      <c r="B506" s="134"/>
      <c r="C506" s="134" t="s">
        <v>292</v>
      </c>
      <c r="D506" s="43" t="s">
        <v>23</v>
      </c>
      <c r="E506" s="45"/>
      <c r="F506" s="51"/>
      <c r="G506" s="51"/>
      <c r="H506" s="91"/>
      <c r="I506" s="91"/>
      <c r="J506" s="38">
        <v>4</v>
      </c>
      <c r="K506" s="38">
        <f t="shared" si="94"/>
        <v>4</v>
      </c>
      <c r="L506" s="91"/>
      <c r="M506" s="91"/>
      <c r="N506" s="38"/>
      <c r="O506" s="38"/>
      <c r="P506" s="38"/>
      <c r="Q506" s="38"/>
      <c r="R506" s="38">
        <f t="shared" si="95"/>
        <v>0</v>
      </c>
      <c r="S506" s="38">
        <f t="shared" si="95"/>
        <v>0</v>
      </c>
      <c r="T506" s="338">
        <f t="shared" si="96"/>
        <v>4.8000000000000001E-5</v>
      </c>
      <c r="U506" s="338">
        <f t="shared" si="97"/>
        <v>4.8000000000000001E-5</v>
      </c>
      <c r="V506" s="45"/>
      <c r="W506" s="88"/>
      <c r="X506" s="88"/>
      <c r="Y506" s="88"/>
      <c r="Z506" s="43">
        <v>1.2E-2</v>
      </c>
      <c r="AA506" s="43">
        <v>1</v>
      </c>
      <c r="AB506" s="70">
        <v>1.2E-2</v>
      </c>
      <c r="AC506" s="88"/>
    </row>
    <row r="507" spans="1:29" s="84" customFormat="1" ht="15" customHeight="1">
      <c r="A507" s="49"/>
      <c r="B507" s="85"/>
      <c r="C507" s="50" t="s">
        <v>24</v>
      </c>
      <c r="D507" s="45" t="s">
        <v>23</v>
      </c>
      <c r="E507" s="45"/>
      <c r="F507" s="51"/>
      <c r="G507" s="51"/>
      <c r="H507" s="91"/>
      <c r="I507" s="91"/>
      <c r="J507" s="46">
        <f>SUM(J506)</f>
        <v>4</v>
      </c>
      <c r="K507" s="46">
        <f t="shared" si="94"/>
        <v>4</v>
      </c>
      <c r="L507" s="91"/>
      <c r="M507" s="91"/>
      <c r="N507" s="46"/>
      <c r="O507" s="46"/>
      <c r="P507" s="46"/>
      <c r="Q507" s="46"/>
      <c r="R507" s="46">
        <f t="shared" si="95"/>
        <v>0</v>
      </c>
      <c r="S507" s="46">
        <f t="shared" si="95"/>
        <v>0</v>
      </c>
      <c r="T507" s="115">
        <f t="shared" si="96"/>
        <v>4.8000000000000001E-5</v>
      </c>
      <c r="U507" s="115">
        <f t="shared" si="97"/>
        <v>4.8000000000000001E-5</v>
      </c>
      <c r="V507" s="45"/>
      <c r="W507" s="88"/>
      <c r="X507" s="88"/>
      <c r="Y507" s="88"/>
      <c r="Z507" s="45">
        <v>1.2E-2</v>
      </c>
      <c r="AA507" s="45">
        <v>1</v>
      </c>
      <c r="AB507" s="80">
        <v>1.2E-2</v>
      </c>
      <c r="AC507" s="88"/>
    </row>
    <row r="508" spans="1:29" ht="15" customHeight="1">
      <c r="A508" s="42">
        <v>1</v>
      </c>
      <c r="B508" s="134"/>
      <c r="C508" s="134" t="s">
        <v>293</v>
      </c>
      <c r="D508" s="43" t="s">
        <v>23</v>
      </c>
      <c r="E508" s="45"/>
      <c r="F508" s="51"/>
      <c r="G508" s="51"/>
      <c r="H508" s="91"/>
      <c r="I508" s="91"/>
      <c r="J508" s="38">
        <v>57</v>
      </c>
      <c r="K508" s="38">
        <f t="shared" si="94"/>
        <v>57</v>
      </c>
      <c r="L508" s="91"/>
      <c r="M508" s="91"/>
      <c r="N508" s="38"/>
      <c r="O508" s="38"/>
      <c r="P508" s="38"/>
      <c r="Q508" s="38"/>
      <c r="R508" s="38">
        <f t="shared" si="95"/>
        <v>0</v>
      </c>
      <c r="S508" s="38">
        <f t="shared" si="95"/>
        <v>0</v>
      </c>
      <c r="T508" s="116">
        <f t="shared" si="96"/>
        <v>5.7000000000000009E-4</v>
      </c>
      <c r="U508" s="116">
        <f t="shared" si="97"/>
        <v>5.7000000000000009E-4</v>
      </c>
      <c r="V508" s="45"/>
      <c r="W508" s="88"/>
      <c r="X508" s="88"/>
      <c r="Y508" s="88"/>
      <c r="Z508" s="47">
        <v>0.01</v>
      </c>
      <c r="AA508" s="43">
        <v>1</v>
      </c>
      <c r="AB508" s="48">
        <v>0.01</v>
      </c>
      <c r="AC508" s="88"/>
    </row>
    <row r="509" spans="1:29" s="84" customFormat="1" ht="15" customHeight="1">
      <c r="A509" s="49"/>
      <c r="B509" s="85"/>
      <c r="C509" s="50" t="s">
        <v>24</v>
      </c>
      <c r="D509" s="45" t="s">
        <v>23</v>
      </c>
      <c r="E509" s="45"/>
      <c r="F509" s="51"/>
      <c r="G509" s="51"/>
      <c r="H509" s="91"/>
      <c r="I509" s="91"/>
      <c r="J509" s="46">
        <f>SUM(J508)</f>
        <v>57</v>
      </c>
      <c r="K509" s="46">
        <f t="shared" si="94"/>
        <v>57</v>
      </c>
      <c r="L509" s="91"/>
      <c r="M509" s="91"/>
      <c r="N509" s="46"/>
      <c r="O509" s="46"/>
      <c r="P509" s="46"/>
      <c r="Q509" s="46"/>
      <c r="R509" s="46">
        <f t="shared" si="95"/>
        <v>0</v>
      </c>
      <c r="S509" s="46">
        <f t="shared" si="95"/>
        <v>0</v>
      </c>
      <c r="T509" s="115">
        <f t="shared" si="96"/>
        <v>5.7000000000000009E-4</v>
      </c>
      <c r="U509" s="115">
        <f t="shared" si="97"/>
        <v>5.7000000000000009E-4</v>
      </c>
      <c r="V509" s="45"/>
      <c r="W509" s="88"/>
      <c r="X509" s="88"/>
      <c r="Y509" s="88"/>
      <c r="Z509" s="52">
        <v>0.01</v>
      </c>
      <c r="AA509" s="45">
        <v>1</v>
      </c>
      <c r="AB509" s="53">
        <v>0.01</v>
      </c>
      <c r="AC509" s="88"/>
    </row>
    <row r="510" spans="1:29" s="84" customFormat="1" ht="15" customHeight="1">
      <c r="A510" s="42">
        <v>1</v>
      </c>
      <c r="B510" s="43" t="s">
        <v>294</v>
      </c>
      <c r="C510" s="134" t="s">
        <v>295</v>
      </c>
      <c r="D510" s="43" t="s">
        <v>23</v>
      </c>
      <c r="E510" s="45">
        <v>0</v>
      </c>
      <c r="F510" s="51">
        <v>0</v>
      </c>
      <c r="G510" s="51"/>
      <c r="H510" s="91"/>
      <c r="I510" s="91"/>
      <c r="J510" s="38">
        <v>7</v>
      </c>
      <c r="K510" s="38">
        <f t="shared" si="94"/>
        <v>7</v>
      </c>
      <c r="L510" s="91"/>
      <c r="M510" s="91"/>
      <c r="N510" s="38"/>
      <c r="O510" s="38"/>
      <c r="P510" s="38"/>
      <c r="Q510" s="38"/>
      <c r="R510" s="38">
        <f t="shared" si="95"/>
        <v>0</v>
      </c>
      <c r="S510" s="38">
        <f t="shared" si="95"/>
        <v>0</v>
      </c>
      <c r="T510" s="116">
        <f t="shared" si="96"/>
        <v>3.2348484848484849E-3</v>
      </c>
      <c r="U510" s="116">
        <f t="shared" si="97"/>
        <v>2.9399999999999999E-3</v>
      </c>
      <c r="V510" s="45"/>
      <c r="W510" s="188"/>
      <c r="X510" s="188"/>
      <c r="Y510" s="188"/>
      <c r="Z510" s="47">
        <v>61</v>
      </c>
      <c r="AA510" s="43">
        <v>132</v>
      </c>
      <c r="AB510" s="48">
        <v>0.42</v>
      </c>
      <c r="AC510" s="88"/>
    </row>
    <row r="511" spans="1:29" s="84" customFormat="1" ht="15" customHeight="1">
      <c r="A511" s="49"/>
      <c r="B511" s="85"/>
      <c r="C511" s="50" t="s">
        <v>24</v>
      </c>
      <c r="D511" s="45" t="s">
        <v>23</v>
      </c>
      <c r="E511" s="45"/>
      <c r="F511" s="51"/>
      <c r="G511" s="51"/>
      <c r="H511" s="91"/>
      <c r="I511" s="91"/>
      <c r="J511" s="46">
        <f>SUM(J510)</f>
        <v>7</v>
      </c>
      <c r="K511" s="46">
        <f t="shared" si="94"/>
        <v>7</v>
      </c>
      <c r="L511" s="91"/>
      <c r="M511" s="91"/>
      <c r="N511" s="46"/>
      <c r="O511" s="46"/>
      <c r="P511" s="46"/>
      <c r="Q511" s="46"/>
      <c r="R511" s="46">
        <f t="shared" si="95"/>
        <v>0</v>
      </c>
      <c r="S511" s="46">
        <f t="shared" si="95"/>
        <v>0</v>
      </c>
      <c r="T511" s="115">
        <f t="shared" si="96"/>
        <v>3.2348484848484849E-3</v>
      </c>
      <c r="U511" s="115">
        <f t="shared" si="97"/>
        <v>2.9399999999999999E-3</v>
      </c>
      <c r="V511" s="45"/>
      <c r="W511" s="188"/>
      <c r="X511" s="188"/>
      <c r="Y511" s="188"/>
      <c r="Z511" s="52">
        <v>61</v>
      </c>
      <c r="AA511" s="45">
        <v>132</v>
      </c>
      <c r="AB511" s="53">
        <v>0.42</v>
      </c>
      <c r="AC511" s="88"/>
    </row>
    <row r="512" spans="1:29" s="84" customFormat="1" ht="15" customHeight="1">
      <c r="A512" s="49"/>
      <c r="B512" s="85"/>
      <c r="C512" s="50" t="s">
        <v>42</v>
      </c>
      <c r="D512" s="45"/>
      <c r="E512" s="45"/>
      <c r="F512" s="45"/>
      <c r="G512" s="51"/>
      <c r="H512" s="46"/>
      <c r="I512" s="46"/>
      <c r="J512" s="46"/>
      <c r="K512" s="46"/>
      <c r="L512" s="46"/>
      <c r="M512" s="46"/>
      <c r="N512" s="46"/>
      <c r="O512" s="46"/>
      <c r="P512" s="46"/>
      <c r="Q512" s="46"/>
      <c r="R512" s="46"/>
      <c r="S512" s="46"/>
      <c r="T512" s="115">
        <f>SUM(T11:T511)/2</f>
        <v>80.509136368784027</v>
      </c>
      <c r="U512" s="115">
        <f>SUM(U11:U511)/2</f>
        <v>51.593457000000008</v>
      </c>
      <c r="V512" s="45"/>
      <c r="W512" s="88"/>
      <c r="X512" s="88"/>
      <c r="Y512" s="88"/>
      <c r="Z512" s="75"/>
      <c r="AA512" s="45"/>
      <c r="AB512" s="53"/>
      <c r="AC512" s="88"/>
    </row>
    <row r="513" spans="1:29" ht="15" customHeight="1">
      <c r="A513" s="55" t="s">
        <v>32</v>
      </c>
      <c r="B513" s="64"/>
      <c r="C513" s="65" t="s">
        <v>296</v>
      </c>
      <c r="D513" s="56"/>
      <c r="E513" s="66"/>
      <c r="F513" s="66"/>
      <c r="G513" s="66"/>
      <c r="H513" s="67"/>
      <c r="I513" s="67"/>
      <c r="J513" s="67"/>
      <c r="K513" s="68"/>
      <c r="L513" s="67"/>
      <c r="M513" s="67"/>
      <c r="N513" s="67"/>
      <c r="O513" s="68"/>
      <c r="P513" s="67"/>
      <c r="Q513" s="67"/>
      <c r="R513" s="67"/>
      <c r="S513" s="68"/>
      <c r="T513" s="111"/>
      <c r="U513" s="113"/>
      <c r="V513" s="71"/>
      <c r="W513" s="72"/>
      <c r="X513" s="57"/>
      <c r="Y513" s="57"/>
      <c r="Z513" s="71"/>
      <c r="AA513" s="71"/>
      <c r="AB513" s="73"/>
      <c r="AC513" s="72"/>
    </row>
    <row r="514" spans="1:29" ht="15" customHeight="1">
      <c r="A514" s="35"/>
      <c r="B514" s="74"/>
      <c r="C514" s="75" t="s">
        <v>297</v>
      </c>
      <c r="D514" s="36"/>
      <c r="E514" s="75"/>
      <c r="F514" s="75"/>
      <c r="G514" s="37"/>
      <c r="H514" s="76"/>
      <c r="I514" s="76"/>
      <c r="J514" s="77"/>
      <c r="K514" s="76"/>
      <c r="L514" s="76"/>
      <c r="M514" s="76"/>
      <c r="N514" s="77"/>
      <c r="O514" s="76"/>
      <c r="P514" s="78"/>
      <c r="Q514" s="79"/>
      <c r="R514" s="79"/>
      <c r="S514" s="78"/>
      <c r="T514" s="114"/>
      <c r="U514" s="114"/>
      <c r="V514" s="35"/>
      <c r="W514" s="35"/>
      <c r="X514" s="39"/>
      <c r="Y514" s="39"/>
      <c r="Z514" s="35"/>
      <c r="AA514" s="35"/>
      <c r="AB514" s="40"/>
      <c r="AC514" s="41"/>
    </row>
    <row r="515" spans="1:29" ht="15" customHeight="1">
      <c r="A515" s="42">
        <v>1</v>
      </c>
      <c r="B515" s="43" t="s">
        <v>298</v>
      </c>
      <c r="C515" s="134" t="s">
        <v>299</v>
      </c>
      <c r="D515" s="93" t="s">
        <v>23</v>
      </c>
      <c r="E515" s="43">
        <v>20</v>
      </c>
      <c r="F515" s="43">
        <v>56</v>
      </c>
      <c r="G515" s="43"/>
      <c r="H515" s="38"/>
      <c r="I515" s="38"/>
      <c r="J515" s="38"/>
      <c r="K515" s="38"/>
      <c r="L515" s="38"/>
      <c r="M515" s="38"/>
      <c r="N515" s="38">
        <v>9</v>
      </c>
      <c r="O515" s="38">
        <f t="shared" ref="O515:O520" si="98">SUM(N515,,)</f>
        <v>9</v>
      </c>
      <c r="P515" s="38"/>
      <c r="Q515" s="38"/>
      <c r="R515" s="38">
        <f t="shared" ref="R515:S546" si="99">N515</f>
        <v>9</v>
      </c>
      <c r="S515" s="38">
        <f t="shared" si="99"/>
        <v>9</v>
      </c>
      <c r="T515" s="116">
        <f t="shared" ref="T515:T520" si="100">Z515/AA515*S515/1000</f>
        <v>2.61</v>
      </c>
      <c r="U515" s="116">
        <f t="shared" ref="U515:U520" si="101">AB515*S515/1000</f>
        <v>2.4119999999999999</v>
      </c>
      <c r="V515" s="183"/>
      <c r="W515" s="183"/>
      <c r="X515" s="183"/>
      <c r="Y515" s="183"/>
      <c r="Z515" s="183">
        <v>290</v>
      </c>
      <c r="AA515" s="43">
        <v>1</v>
      </c>
      <c r="AB515" s="135">
        <v>268</v>
      </c>
      <c r="AC515" s="131"/>
    </row>
    <row r="516" spans="1:29" ht="15" customHeight="1">
      <c r="A516" s="42">
        <v>2</v>
      </c>
      <c r="B516" s="43" t="s">
        <v>298</v>
      </c>
      <c r="C516" s="134" t="s">
        <v>299</v>
      </c>
      <c r="D516" s="93" t="s">
        <v>23</v>
      </c>
      <c r="E516" s="43">
        <v>43</v>
      </c>
      <c r="F516" s="43">
        <v>56</v>
      </c>
      <c r="G516" s="43"/>
      <c r="H516" s="38"/>
      <c r="I516" s="38"/>
      <c r="J516" s="38"/>
      <c r="K516" s="38"/>
      <c r="L516" s="38"/>
      <c r="M516" s="38"/>
      <c r="N516" s="38">
        <v>28</v>
      </c>
      <c r="O516" s="38">
        <f t="shared" si="98"/>
        <v>28</v>
      </c>
      <c r="P516" s="38"/>
      <c r="Q516" s="38"/>
      <c r="R516" s="38">
        <f t="shared" si="99"/>
        <v>28</v>
      </c>
      <c r="S516" s="38">
        <f t="shared" si="99"/>
        <v>28</v>
      </c>
      <c r="T516" s="116">
        <f t="shared" si="100"/>
        <v>8.1199999999999992</v>
      </c>
      <c r="U516" s="116">
        <f t="shared" si="101"/>
        <v>7.5039999999999996</v>
      </c>
      <c r="V516" s="183"/>
      <c r="W516" s="183"/>
      <c r="X516" s="183"/>
      <c r="Y516" s="183"/>
      <c r="Z516" s="183">
        <v>290</v>
      </c>
      <c r="AA516" s="43">
        <v>1</v>
      </c>
      <c r="AB516" s="135">
        <v>268</v>
      </c>
      <c r="AC516" s="131"/>
    </row>
    <row r="517" spans="1:29" ht="15" customHeight="1">
      <c r="A517" s="42">
        <v>3</v>
      </c>
      <c r="B517" s="43" t="s">
        <v>298</v>
      </c>
      <c r="C517" s="134" t="s">
        <v>299</v>
      </c>
      <c r="D517" s="93" t="s">
        <v>23</v>
      </c>
      <c r="E517" s="43">
        <v>61</v>
      </c>
      <c r="F517" s="43">
        <v>57</v>
      </c>
      <c r="G517" s="43"/>
      <c r="H517" s="38"/>
      <c r="I517" s="38"/>
      <c r="J517" s="38"/>
      <c r="K517" s="38"/>
      <c r="L517" s="38"/>
      <c r="M517" s="38"/>
      <c r="N517" s="38">
        <v>87</v>
      </c>
      <c r="O517" s="38">
        <f t="shared" si="98"/>
        <v>87</v>
      </c>
      <c r="P517" s="38"/>
      <c r="Q517" s="38"/>
      <c r="R517" s="38">
        <f t="shared" si="99"/>
        <v>87</v>
      </c>
      <c r="S517" s="38">
        <f t="shared" si="99"/>
        <v>87</v>
      </c>
      <c r="T517" s="116">
        <f t="shared" si="100"/>
        <v>25.23</v>
      </c>
      <c r="U517" s="116">
        <f t="shared" si="101"/>
        <v>23.315999999999999</v>
      </c>
      <c r="V517" s="183"/>
      <c r="W517" s="183"/>
      <c r="X517" s="183"/>
      <c r="Y517" s="183"/>
      <c r="Z517" s="183">
        <v>290</v>
      </c>
      <c r="AA517" s="43">
        <v>1</v>
      </c>
      <c r="AB517" s="135">
        <v>268</v>
      </c>
      <c r="AC517" s="131"/>
    </row>
    <row r="518" spans="1:29" ht="15" customHeight="1">
      <c r="A518" s="42">
        <v>4</v>
      </c>
      <c r="B518" s="43" t="s">
        <v>298</v>
      </c>
      <c r="C518" s="134" t="s">
        <v>299</v>
      </c>
      <c r="D518" s="93" t="s">
        <v>23</v>
      </c>
      <c r="E518" s="43">
        <v>63</v>
      </c>
      <c r="F518" s="43">
        <v>57</v>
      </c>
      <c r="G518" s="43"/>
      <c r="H518" s="38"/>
      <c r="I518" s="38"/>
      <c r="J518" s="38"/>
      <c r="K518" s="38"/>
      <c r="L518" s="38"/>
      <c r="M518" s="38"/>
      <c r="N518" s="38">
        <v>42</v>
      </c>
      <c r="O518" s="38">
        <f t="shared" si="98"/>
        <v>42</v>
      </c>
      <c r="P518" s="38"/>
      <c r="Q518" s="38"/>
      <c r="R518" s="38">
        <f t="shared" si="99"/>
        <v>42</v>
      </c>
      <c r="S518" s="38">
        <f t="shared" si="99"/>
        <v>42</v>
      </c>
      <c r="T518" s="116">
        <f t="shared" si="100"/>
        <v>12.18</v>
      </c>
      <c r="U518" s="116">
        <f t="shared" si="101"/>
        <v>11.256</v>
      </c>
      <c r="V518" s="183"/>
      <c r="W518" s="183"/>
      <c r="X518" s="183"/>
      <c r="Y518" s="183"/>
      <c r="Z518" s="183">
        <v>290</v>
      </c>
      <c r="AA518" s="43">
        <v>1</v>
      </c>
      <c r="AB518" s="135">
        <v>268</v>
      </c>
      <c r="AC518" s="131"/>
    </row>
    <row r="519" spans="1:29" ht="15" customHeight="1">
      <c r="A519" s="42">
        <v>5</v>
      </c>
      <c r="B519" s="43" t="s">
        <v>298</v>
      </c>
      <c r="C519" s="134" t="s">
        <v>299</v>
      </c>
      <c r="D519" s="93" t="s">
        <v>23</v>
      </c>
      <c r="E519" s="43">
        <v>72</v>
      </c>
      <c r="F519" s="43">
        <v>57</v>
      </c>
      <c r="G519" s="43"/>
      <c r="H519" s="38"/>
      <c r="I519" s="38"/>
      <c r="J519" s="38"/>
      <c r="K519" s="38"/>
      <c r="L519" s="38"/>
      <c r="M519" s="38"/>
      <c r="N519" s="38">
        <v>70</v>
      </c>
      <c r="O519" s="38">
        <f t="shared" si="98"/>
        <v>70</v>
      </c>
      <c r="P519" s="38"/>
      <c r="Q519" s="38"/>
      <c r="R519" s="38">
        <f t="shared" si="99"/>
        <v>70</v>
      </c>
      <c r="S519" s="38">
        <f t="shared" si="99"/>
        <v>70</v>
      </c>
      <c r="T519" s="116">
        <f t="shared" si="100"/>
        <v>20.3</v>
      </c>
      <c r="U519" s="116">
        <f t="shared" si="101"/>
        <v>18.760000000000002</v>
      </c>
      <c r="V519" s="183"/>
      <c r="W519" s="183"/>
      <c r="X519" s="183"/>
      <c r="Y519" s="183"/>
      <c r="Z519" s="183">
        <v>290</v>
      </c>
      <c r="AA519" s="43">
        <v>1</v>
      </c>
      <c r="AB519" s="135">
        <v>268</v>
      </c>
      <c r="AC519" s="131"/>
    </row>
    <row r="520" spans="1:29" ht="15" customHeight="1">
      <c r="A520" s="42">
        <v>6</v>
      </c>
      <c r="B520" s="43" t="s">
        <v>298</v>
      </c>
      <c r="C520" s="134" t="s">
        <v>299</v>
      </c>
      <c r="D520" s="93" t="s">
        <v>23</v>
      </c>
      <c r="E520" s="43">
        <v>151</v>
      </c>
      <c r="F520" s="43">
        <v>57</v>
      </c>
      <c r="G520" s="43"/>
      <c r="H520" s="38"/>
      <c r="I520" s="38"/>
      <c r="J520" s="38"/>
      <c r="K520" s="38"/>
      <c r="L520" s="38"/>
      <c r="M520" s="38"/>
      <c r="N520" s="38">
        <v>1</v>
      </c>
      <c r="O520" s="38">
        <f t="shared" si="98"/>
        <v>1</v>
      </c>
      <c r="P520" s="38"/>
      <c r="Q520" s="38"/>
      <c r="R520" s="38">
        <f t="shared" si="99"/>
        <v>1</v>
      </c>
      <c r="S520" s="38">
        <f t="shared" si="99"/>
        <v>1</v>
      </c>
      <c r="T520" s="116">
        <f t="shared" si="100"/>
        <v>0.33500000000000002</v>
      </c>
      <c r="U520" s="116">
        <f t="shared" si="101"/>
        <v>0.23599999999999999</v>
      </c>
      <c r="V520" s="183"/>
      <c r="W520" s="183"/>
      <c r="X520" s="183"/>
      <c r="Y520" s="183"/>
      <c r="Z520" s="183">
        <v>335</v>
      </c>
      <c r="AA520" s="43">
        <v>1</v>
      </c>
      <c r="AB520" s="135">
        <v>236</v>
      </c>
      <c r="AC520" s="131"/>
    </row>
    <row r="521" spans="1:29" s="84" customFormat="1" ht="15" customHeight="1">
      <c r="A521" s="35"/>
      <c r="B521" s="74"/>
      <c r="C521" s="82" t="s">
        <v>24</v>
      </c>
      <c r="D521" s="36" t="s">
        <v>23</v>
      </c>
      <c r="E521" s="75"/>
      <c r="F521" s="75"/>
      <c r="G521" s="37"/>
      <c r="H521" s="58"/>
      <c r="I521" s="58"/>
      <c r="J521" s="58"/>
      <c r="K521" s="58"/>
      <c r="L521" s="58"/>
      <c r="M521" s="58"/>
      <c r="N521" s="58">
        <f>SUM(N515:N520)</f>
        <v>237</v>
      </c>
      <c r="O521" s="58">
        <f>SUM(O515:O520)</f>
        <v>237</v>
      </c>
      <c r="P521" s="46"/>
      <c r="Q521" s="46"/>
      <c r="R521" s="38">
        <f t="shared" si="99"/>
        <v>237</v>
      </c>
      <c r="S521" s="38">
        <f t="shared" si="99"/>
        <v>237</v>
      </c>
      <c r="T521" s="115">
        <f>(S521*Z521/1000)/AA521</f>
        <v>79.394999999999996</v>
      </c>
      <c r="U521" s="115">
        <f>S521*AB521/1000</f>
        <v>55.932000000000002</v>
      </c>
      <c r="V521" s="35"/>
      <c r="W521" s="35"/>
      <c r="X521" s="39"/>
      <c r="Y521" s="39"/>
      <c r="Z521" s="35">
        <v>335</v>
      </c>
      <c r="AA521" s="35">
        <v>1</v>
      </c>
      <c r="AB521" s="40">
        <v>236</v>
      </c>
      <c r="AC521" s="41"/>
    </row>
    <row r="522" spans="1:29" ht="15" customHeight="1">
      <c r="A522" s="42">
        <v>1</v>
      </c>
      <c r="B522" s="43" t="s">
        <v>300</v>
      </c>
      <c r="C522" s="134" t="s">
        <v>301</v>
      </c>
      <c r="D522" s="93" t="s">
        <v>23</v>
      </c>
      <c r="E522" s="43">
        <v>0</v>
      </c>
      <c r="F522" s="43">
        <v>0</v>
      </c>
      <c r="G522" s="43"/>
      <c r="H522" s="38"/>
      <c r="I522" s="38"/>
      <c r="J522" s="38"/>
      <c r="K522" s="38"/>
      <c r="L522" s="38"/>
      <c r="M522" s="38"/>
      <c r="N522" s="38">
        <v>80</v>
      </c>
      <c r="O522" s="38">
        <f>SUM(N522,,)</f>
        <v>80</v>
      </c>
      <c r="P522" s="38"/>
      <c r="Q522" s="38"/>
      <c r="R522" s="38">
        <f t="shared" si="99"/>
        <v>80</v>
      </c>
      <c r="S522" s="38">
        <f t="shared" si="99"/>
        <v>80</v>
      </c>
      <c r="T522" s="116">
        <f>Z522/AA522*S522/1000</f>
        <v>26.4</v>
      </c>
      <c r="U522" s="116">
        <f>AB522*S522/1000</f>
        <v>20.8</v>
      </c>
      <c r="V522" s="183"/>
      <c r="W522" s="183"/>
      <c r="X522" s="183"/>
      <c r="Y522" s="183"/>
      <c r="Z522" s="183">
        <v>330</v>
      </c>
      <c r="AA522" s="43">
        <v>1</v>
      </c>
      <c r="AB522" s="135">
        <v>260</v>
      </c>
      <c r="AC522" s="131"/>
    </row>
    <row r="523" spans="1:29" s="84" customFormat="1" ht="15" customHeight="1">
      <c r="A523" s="49"/>
      <c r="B523" s="85"/>
      <c r="C523" s="50" t="s">
        <v>24</v>
      </c>
      <c r="D523" s="36" t="s">
        <v>23</v>
      </c>
      <c r="E523" s="45"/>
      <c r="F523" s="45"/>
      <c r="G523" s="45"/>
      <c r="H523" s="46"/>
      <c r="I523" s="46"/>
      <c r="J523" s="46"/>
      <c r="K523" s="46"/>
      <c r="L523" s="46"/>
      <c r="M523" s="46"/>
      <c r="N523" s="46">
        <f>SUM(N522)</f>
        <v>80</v>
      </c>
      <c r="O523" s="46">
        <f>SUM(O522)</f>
        <v>80</v>
      </c>
      <c r="P523" s="46"/>
      <c r="Q523" s="46"/>
      <c r="R523" s="38">
        <f t="shared" si="99"/>
        <v>80</v>
      </c>
      <c r="S523" s="38">
        <f t="shared" si="99"/>
        <v>80</v>
      </c>
      <c r="T523" s="115">
        <f>Z523/AA523*S523/1000</f>
        <v>26.4</v>
      </c>
      <c r="U523" s="115">
        <f>AB523*S523/1000</f>
        <v>20.8</v>
      </c>
      <c r="V523" s="86"/>
      <c r="W523" s="86"/>
      <c r="X523" s="86"/>
      <c r="Y523" s="86"/>
      <c r="Z523" s="86">
        <v>330</v>
      </c>
      <c r="AA523" s="45">
        <v>1</v>
      </c>
      <c r="AB523" s="83">
        <v>260</v>
      </c>
      <c r="AC523" s="41"/>
    </row>
    <row r="524" spans="1:29" ht="15" customHeight="1">
      <c r="A524" s="42">
        <v>1</v>
      </c>
      <c r="B524" s="134"/>
      <c r="C524" s="134" t="s">
        <v>302</v>
      </c>
      <c r="D524" s="93" t="s">
        <v>23</v>
      </c>
      <c r="E524" s="43" t="s">
        <v>303</v>
      </c>
      <c r="F524" s="43">
        <v>76</v>
      </c>
      <c r="G524" s="43"/>
      <c r="H524" s="38"/>
      <c r="I524" s="38"/>
      <c r="J524" s="38"/>
      <c r="K524" s="38"/>
      <c r="L524" s="38"/>
      <c r="M524" s="38"/>
      <c r="N524" s="38">
        <v>27</v>
      </c>
      <c r="O524" s="38">
        <f>SUM(N524,,)</f>
        <v>27</v>
      </c>
      <c r="P524" s="38"/>
      <c r="Q524" s="38"/>
      <c r="R524" s="38">
        <f t="shared" si="99"/>
        <v>27</v>
      </c>
      <c r="S524" s="38">
        <f t="shared" si="99"/>
        <v>27</v>
      </c>
      <c r="T524" s="116">
        <f t="shared" ref="T524:T553" si="102">Z524/AA524*S524/1000</f>
        <v>16.2</v>
      </c>
      <c r="U524" s="116">
        <f t="shared" ref="U524:U550" si="103">AB524*S524/1000</f>
        <v>13.986000000000001</v>
      </c>
      <c r="V524" s="133"/>
      <c r="W524" s="133"/>
      <c r="X524" s="133"/>
      <c r="Y524" s="133"/>
      <c r="Z524" s="128">
        <v>600</v>
      </c>
      <c r="AA524" s="43">
        <v>1</v>
      </c>
      <c r="AB524" s="135">
        <v>518</v>
      </c>
      <c r="AC524" s="133"/>
    </row>
    <row r="525" spans="1:29" ht="15" customHeight="1">
      <c r="A525" s="42">
        <v>2</v>
      </c>
      <c r="B525" s="134"/>
      <c r="C525" s="134" t="s">
        <v>302</v>
      </c>
      <c r="D525" s="93" t="s">
        <v>23</v>
      </c>
      <c r="E525" s="43">
        <v>26</v>
      </c>
      <c r="F525" s="43">
        <v>76</v>
      </c>
      <c r="G525" s="43"/>
      <c r="H525" s="38"/>
      <c r="I525" s="38"/>
      <c r="J525" s="38"/>
      <c r="K525" s="38"/>
      <c r="L525" s="38"/>
      <c r="M525" s="38"/>
      <c r="N525" s="38">
        <v>1</v>
      </c>
      <c r="O525" s="38">
        <f>SUM(N525,,)</f>
        <v>1</v>
      </c>
      <c r="P525" s="38"/>
      <c r="Q525" s="38"/>
      <c r="R525" s="38">
        <f t="shared" si="99"/>
        <v>1</v>
      </c>
      <c r="S525" s="38">
        <f t="shared" si="99"/>
        <v>1</v>
      </c>
      <c r="T525" s="116">
        <f t="shared" si="102"/>
        <v>0.6</v>
      </c>
      <c r="U525" s="116">
        <f t="shared" si="103"/>
        <v>0.51800000000000002</v>
      </c>
      <c r="V525" s="133"/>
      <c r="W525" s="133"/>
      <c r="X525" s="133"/>
      <c r="Y525" s="133"/>
      <c r="Z525" s="128">
        <v>600</v>
      </c>
      <c r="AA525" s="43">
        <v>1</v>
      </c>
      <c r="AB525" s="135">
        <v>518</v>
      </c>
      <c r="AC525" s="133"/>
    </row>
    <row r="526" spans="1:29" s="84" customFormat="1" ht="15" customHeight="1">
      <c r="A526" s="49"/>
      <c r="B526" s="85"/>
      <c r="C526" s="50" t="s">
        <v>24</v>
      </c>
      <c r="D526" s="36" t="s">
        <v>23</v>
      </c>
      <c r="E526" s="45"/>
      <c r="F526" s="45"/>
      <c r="G526" s="45"/>
      <c r="H526" s="46"/>
      <c r="I526" s="46"/>
      <c r="J526" s="46"/>
      <c r="K526" s="46"/>
      <c r="L526" s="46"/>
      <c r="M526" s="46"/>
      <c r="N526" s="46">
        <f>SUM(N524:N525)</f>
        <v>28</v>
      </c>
      <c r="O526" s="46">
        <f>SUM(O524:O525)</f>
        <v>28</v>
      </c>
      <c r="P526" s="46"/>
      <c r="Q526" s="46"/>
      <c r="R526" s="38">
        <f t="shared" si="99"/>
        <v>28</v>
      </c>
      <c r="S526" s="38">
        <f t="shared" si="99"/>
        <v>28</v>
      </c>
      <c r="T526" s="115">
        <f t="shared" si="102"/>
        <v>16.8</v>
      </c>
      <c r="U526" s="115">
        <f t="shared" si="103"/>
        <v>14.504</v>
      </c>
      <c r="V526" s="88"/>
      <c r="W526" s="88"/>
      <c r="X526" s="88"/>
      <c r="Y526" s="88"/>
      <c r="Z526" s="75">
        <v>600</v>
      </c>
      <c r="AA526" s="45">
        <v>1</v>
      </c>
      <c r="AB526" s="83">
        <v>518</v>
      </c>
      <c r="AC526" s="88"/>
    </row>
    <row r="527" spans="1:29" ht="15" customHeight="1">
      <c r="A527" s="42">
        <v>1</v>
      </c>
      <c r="B527" s="43" t="s">
        <v>304</v>
      </c>
      <c r="C527" s="162" t="s">
        <v>305</v>
      </c>
      <c r="D527" s="93" t="s">
        <v>23</v>
      </c>
      <c r="E527" s="43">
        <v>9</v>
      </c>
      <c r="F527" s="43">
        <v>77</v>
      </c>
      <c r="G527" s="43"/>
      <c r="H527" s="38"/>
      <c r="I527" s="38"/>
      <c r="J527" s="38"/>
      <c r="K527" s="38"/>
      <c r="L527" s="38"/>
      <c r="M527" s="38"/>
      <c r="N527" s="38">
        <v>29</v>
      </c>
      <c r="O527" s="38">
        <f t="shared" ref="O527:O534" si="104">SUM(N527,,)</f>
        <v>29</v>
      </c>
      <c r="P527" s="38"/>
      <c r="Q527" s="38"/>
      <c r="R527" s="38">
        <f t="shared" si="99"/>
        <v>29</v>
      </c>
      <c r="S527" s="38">
        <f t="shared" si="99"/>
        <v>29</v>
      </c>
      <c r="T527" s="116">
        <f t="shared" si="102"/>
        <v>14.5</v>
      </c>
      <c r="U527" s="116">
        <f t="shared" si="103"/>
        <v>12.324999999999999</v>
      </c>
      <c r="V527" s="133"/>
      <c r="W527" s="133"/>
      <c r="X527" s="133"/>
      <c r="Y527" s="133"/>
      <c r="Z527" s="128">
        <v>500</v>
      </c>
      <c r="AA527" s="43">
        <v>1</v>
      </c>
      <c r="AB527" s="135">
        <v>425</v>
      </c>
      <c r="AC527" s="133"/>
    </row>
    <row r="528" spans="1:29" ht="15" customHeight="1">
      <c r="A528" s="42">
        <v>2</v>
      </c>
      <c r="B528" s="43" t="s">
        <v>304</v>
      </c>
      <c r="C528" s="162" t="s">
        <v>305</v>
      </c>
      <c r="D528" s="93" t="s">
        <v>23</v>
      </c>
      <c r="E528" s="43">
        <v>26</v>
      </c>
      <c r="F528" s="43">
        <v>77</v>
      </c>
      <c r="G528" s="43"/>
      <c r="H528" s="38"/>
      <c r="I528" s="38"/>
      <c r="J528" s="38"/>
      <c r="K528" s="38"/>
      <c r="L528" s="38"/>
      <c r="M528" s="38"/>
      <c r="N528" s="38">
        <v>2</v>
      </c>
      <c r="O528" s="38">
        <f t="shared" si="104"/>
        <v>2</v>
      </c>
      <c r="P528" s="38"/>
      <c r="Q528" s="38"/>
      <c r="R528" s="38">
        <f t="shared" si="99"/>
        <v>2</v>
      </c>
      <c r="S528" s="38">
        <f t="shared" si="99"/>
        <v>2</v>
      </c>
      <c r="T528" s="116">
        <f t="shared" si="102"/>
        <v>1</v>
      </c>
      <c r="U528" s="116">
        <f t="shared" si="103"/>
        <v>0.85</v>
      </c>
      <c r="V528" s="133"/>
      <c r="W528" s="133"/>
      <c r="X528" s="133"/>
      <c r="Y528" s="133"/>
      <c r="Z528" s="128">
        <v>500</v>
      </c>
      <c r="AA528" s="43">
        <v>1</v>
      </c>
      <c r="AB528" s="135">
        <v>425</v>
      </c>
      <c r="AC528" s="133"/>
    </row>
    <row r="529" spans="1:29" ht="15" customHeight="1">
      <c r="A529" s="42">
        <v>3</v>
      </c>
      <c r="B529" s="43" t="s">
        <v>304</v>
      </c>
      <c r="C529" s="162" t="s">
        <v>305</v>
      </c>
      <c r="D529" s="93" t="s">
        <v>23</v>
      </c>
      <c r="E529" s="43">
        <v>1</v>
      </c>
      <c r="F529" s="43">
        <v>78</v>
      </c>
      <c r="G529" s="43"/>
      <c r="H529" s="38"/>
      <c r="I529" s="38"/>
      <c r="J529" s="38"/>
      <c r="K529" s="38"/>
      <c r="L529" s="38"/>
      <c r="M529" s="38"/>
      <c r="N529" s="38">
        <v>3</v>
      </c>
      <c r="O529" s="38">
        <f t="shared" si="104"/>
        <v>3</v>
      </c>
      <c r="P529" s="38"/>
      <c r="Q529" s="38"/>
      <c r="R529" s="38">
        <f t="shared" si="99"/>
        <v>3</v>
      </c>
      <c r="S529" s="38">
        <f t="shared" si="99"/>
        <v>3</v>
      </c>
      <c r="T529" s="116">
        <f t="shared" si="102"/>
        <v>1.5</v>
      </c>
      <c r="U529" s="116">
        <f t="shared" si="103"/>
        <v>1.2749999999999999</v>
      </c>
      <c r="V529" s="133"/>
      <c r="W529" s="133"/>
      <c r="X529" s="133"/>
      <c r="Y529" s="133"/>
      <c r="Z529" s="128">
        <v>500</v>
      </c>
      <c r="AA529" s="43">
        <v>1</v>
      </c>
      <c r="AB529" s="135">
        <v>425</v>
      </c>
      <c r="AC529" s="133"/>
    </row>
    <row r="530" spans="1:29" ht="15" customHeight="1">
      <c r="A530" s="42">
        <v>4</v>
      </c>
      <c r="B530" s="43" t="s">
        <v>304</v>
      </c>
      <c r="C530" s="162" t="s">
        <v>305</v>
      </c>
      <c r="D530" s="93" t="s">
        <v>23</v>
      </c>
      <c r="E530" s="43">
        <v>9</v>
      </c>
      <c r="F530" s="43">
        <v>78</v>
      </c>
      <c r="G530" s="43"/>
      <c r="H530" s="38"/>
      <c r="I530" s="38"/>
      <c r="J530" s="38"/>
      <c r="K530" s="38"/>
      <c r="L530" s="38"/>
      <c r="M530" s="38"/>
      <c r="N530" s="38">
        <v>6</v>
      </c>
      <c r="O530" s="38">
        <f t="shared" si="104"/>
        <v>6</v>
      </c>
      <c r="P530" s="38"/>
      <c r="Q530" s="38"/>
      <c r="R530" s="38">
        <f t="shared" si="99"/>
        <v>6</v>
      </c>
      <c r="S530" s="38">
        <f t="shared" si="99"/>
        <v>6</v>
      </c>
      <c r="T530" s="116">
        <f t="shared" si="102"/>
        <v>3</v>
      </c>
      <c r="U530" s="116">
        <f t="shared" si="103"/>
        <v>2.5499999999999998</v>
      </c>
      <c r="V530" s="133"/>
      <c r="W530" s="133"/>
      <c r="X530" s="133"/>
      <c r="Y530" s="133"/>
      <c r="Z530" s="128">
        <v>500</v>
      </c>
      <c r="AA530" s="43">
        <v>1</v>
      </c>
      <c r="AB530" s="135">
        <v>425</v>
      </c>
      <c r="AC530" s="133"/>
    </row>
    <row r="531" spans="1:29" ht="15" customHeight="1">
      <c r="A531" s="42">
        <v>5</v>
      </c>
      <c r="B531" s="43" t="s">
        <v>304</v>
      </c>
      <c r="C531" s="162" t="s">
        <v>305</v>
      </c>
      <c r="D531" s="93" t="s">
        <v>23</v>
      </c>
      <c r="E531" s="43">
        <v>42</v>
      </c>
      <c r="F531" s="43">
        <v>78</v>
      </c>
      <c r="G531" s="43"/>
      <c r="H531" s="38"/>
      <c r="I531" s="38"/>
      <c r="J531" s="38"/>
      <c r="K531" s="38"/>
      <c r="L531" s="38"/>
      <c r="M531" s="38"/>
      <c r="N531" s="38">
        <v>3</v>
      </c>
      <c r="O531" s="38">
        <f t="shared" si="104"/>
        <v>3</v>
      </c>
      <c r="P531" s="38"/>
      <c r="Q531" s="38"/>
      <c r="R531" s="38">
        <f t="shared" si="99"/>
        <v>3</v>
      </c>
      <c r="S531" s="38">
        <f t="shared" si="99"/>
        <v>3</v>
      </c>
      <c r="T531" s="116">
        <f t="shared" si="102"/>
        <v>1.5</v>
      </c>
      <c r="U531" s="116">
        <f t="shared" si="103"/>
        <v>1.2749999999999999</v>
      </c>
      <c r="V531" s="133"/>
      <c r="W531" s="133"/>
      <c r="X531" s="133"/>
      <c r="Y531" s="133"/>
      <c r="Z531" s="128">
        <v>500</v>
      </c>
      <c r="AA531" s="43">
        <v>1</v>
      </c>
      <c r="AB531" s="135">
        <v>425</v>
      </c>
      <c r="AC531" s="133"/>
    </row>
    <row r="532" spans="1:29" ht="15" customHeight="1">
      <c r="A532" s="42">
        <v>6</v>
      </c>
      <c r="B532" s="43" t="s">
        <v>304</v>
      </c>
      <c r="C532" s="162" t="s">
        <v>305</v>
      </c>
      <c r="D532" s="93" t="s">
        <v>23</v>
      </c>
      <c r="E532" s="43">
        <v>20</v>
      </c>
      <c r="F532" s="43">
        <v>81</v>
      </c>
      <c r="G532" s="43"/>
      <c r="H532" s="38"/>
      <c r="I532" s="38"/>
      <c r="J532" s="38"/>
      <c r="K532" s="38"/>
      <c r="L532" s="38"/>
      <c r="M532" s="38"/>
      <c r="N532" s="38">
        <v>4</v>
      </c>
      <c r="O532" s="38">
        <f t="shared" si="104"/>
        <v>4</v>
      </c>
      <c r="P532" s="38"/>
      <c r="Q532" s="38"/>
      <c r="R532" s="38">
        <f t="shared" si="99"/>
        <v>4</v>
      </c>
      <c r="S532" s="38">
        <f t="shared" si="99"/>
        <v>4</v>
      </c>
      <c r="T532" s="116">
        <f t="shared" si="102"/>
        <v>2</v>
      </c>
      <c r="U532" s="116">
        <f t="shared" si="103"/>
        <v>1.7</v>
      </c>
      <c r="V532" s="133"/>
      <c r="W532" s="133"/>
      <c r="X532" s="133"/>
      <c r="Y532" s="133"/>
      <c r="Z532" s="128">
        <v>500</v>
      </c>
      <c r="AA532" s="43">
        <v>1</v>
      </c>
      <c r="AB532" s="135">
        <v>425</v>
      </c>
      <c r="AC532" s="133"/>
    </row>
    <row r="533" spans="1:29" ht="15" customHeight="1">
      <c r="A533" s="42">
        <v>7</v>
      </c>
      <c r="B533" s="43" t="s">
        <v>304</v>
      </c>
      <c r="C533" s="162" t="s">
        <v>305</v>
      </c>
      <c r="D533" s="93" t="s">
        <v>23</v>
      </c>
      <c r="E533" s="43">
        <v>21</v>
      </c>
      <c r="F533" s="43">
        <v>81</v>
      </c>
      <c r="G533" s="43"/>
      <c r="H533" s="38"/>
      <c r="I533" s="38"/>
      <c r="J533" s="38"/>
      <c r="K533" s="38"/>
      <c r="L533" s="38"/>
      <c r="M533" s="38"/>
      <c r="N533" s="38">
        <v>30</v>
      </c>
      <c r="O533" s="38">
        <f t="shared" si="104"/>
        <v>30</v>
      </c>
      <c r="P533" s="38"/>
      <c r="Q533" s="38"/>
      <c r="R533" s="38">
        <f t="shared" si="99"/>
        <v>30</v>
      </c>
      <c r="S533" s="38">
        <f t="shared" si="99"/>
        <v>30</v>
      </c>
      <c r="T533" s="116">
        <f t="shared" si="102"/>
        <v>15</v>
      </c>
      <c r="U533" s="116">
        <f t="shared" si="103"/>
        <v>12.75</v>
      </c>
      <c r="V533" s="133"/>
      <c r="W533" s="133"/>
      <c r="X533" s="133"/>
      <c r="Y533" s="133"/>
      <c r="Z533" s="128">
        <v>500</v>
      </c>
      <c r="AA533" s="43">
        <v>1</v>
      </c>
      <c r="AB533" s="135">
        <v>425</v>
      </c>
      <c r="AC533" s="133"/>
    </row>
    <row r="534" spans="1:29" ht="15" customHeight="1">
      <c r="A534" s="42">
        <v>8</v>
      </c>
      <c r="B534" s="43" t="s">
        <v>304</v>
      </c>
      <c r="C534" s="162" t="s">
        <v>305</v>
      </c>
      <c r="D534" s="93" t="s">
        <v>23</v>
      </c>
      <c r="E534" s="43">
        <v>22</v>
      </c>
      <c r="F534" s="43">
        <v>84</v>
      </c>
      <c r="G534" s="43"/>
      <c r="H534" s="38"/>
      <c r="I534" s="38"/>
      <c r="J534" s="38"/>
      <c r="K534" s="38"/>
      <c r="L534" s="38"/>
      <c r="M534" s="38"/>
      <c r="N534" s="38">
        <v>17</v>
      </c>
      <c r="O534" s="38">
        <f t="shared" si="104"/>
        <v>17</v>
      </c>
      <c r="P534" s="38"/>
      <c r="Q534" s="38"/>
      <c r="R534" s="38">
        <f t="shared" si="99"/>
        <v>17</v>
      </c>
      <c r="S534" s="38">
        <f t="shared" si="99"/>
        <v>17</v>
      </c>
      <c r="T534" s="116">
        <f t="shared" si="102"/>
        <v>8.5</v>
      </c>
      <c r="U534" s="116">
        <f t="shared" si="103"/>
        <v>7.2249999999999996</v>
      </c>
      <c r="V534" s="133"/>
      <c r="W534" s="133"/>
      <c r="X534" s="133"/>
      <c r="Y534" s="133"/>
      <c r="Z534" s="128">
        <v>500</v>
      </c>
      <c r="AA534" s="43">
        <v>1</v>
      </c>
      <c r="AB534" s="135">
        <v>425</v>
      </c>
      <c r="AC534" s="133"/>
    </row>
    <row r="535" spans="1:29" s="84" customFormat="1" ht="15" customHeight="1">
      <c r="A535" s="49"/>
      <c r="B535" s="85"/>
      <c r="C535" s="50" t="s">
        <v>24</v>
      </c>
      <c r="D535" s="36" t="s">
        <v>23</v>
      </c>
      <c r="E535" s="45"/>
      <c r="F535" s="45"/>
      <c r="G535" s="45"/>
      <c r="H535" s="46"/>
      <c r="I535" s="46"/>
      <c r="J535" s="46"/>
      <c r="K535" s="46"/>
      <c r="L535" s="46"/>
      <c r="M535" s="46"/>
      <c r="N535" s="46">
        <f>SUM(N527:N534)</f>
        <v>94</v>
      </c>
      <c r="O535" s="46">
        <f>SUM(O527:O534)</f>
        <v>94</v>
      </c>
      <c r="P535" s="46"/>
      <c r="Q535" s="46"/>
      <c r="R535" s="38">
        <f t="shared" si="99"/>
        <v>94</v>
      </c>
      <c r="S535" s="38">
        <f t="shared" si="99"/>
        <v>94</v>
      </c>
      <c r="T535" s="115">
        <f t="shared" si="102"/>
        <v>47</v>
      </c>
      <c r="U535" s="115">
        <f t="shared" si="103"/>
        <v>39.950000000000003</v>
      </c>
      <c r="V535" s="45"/>
      <c r="W535" s="88"/>
      <c r="X535" s="88"/>
      <c r="Y535" s="88"/>
      <c r="Z535" s="75">
        <v>500</v>
      </c>
      <c r="AA535" s="45">
        <v>1</v>
      </c>
      <c r="AB535" s="83">
        <v>425</v>
      </c>
      <c r="AC535" s="88"/>
    </row>
    <row r="536" spans="1:29" ht="15" customHeight="1">
      <c r="A536" s="42">
        <v>1</v>
      </c>
      <c r="B536" s="134"/>
      <c r="C536" s="162" t="s">
        <v>306</v>
      </c>
      <c r="D536" s="93" t="s">
        <v>23</v>
      </c>
      <c r="E536" s="43">
        <v>1</v>
      </c>
      <c r="F536" s="43">
        <v>86</v>
      </c>
      <c r="G536" s="43"/>
      <c r="H536" s="38"/>
      <c r="I536" s="38"/>
      <c r="J536" s="38"/>
      <c r="K536" s="38"/>
      <c r="L536" s="38"/>
      <c r="M536" s="38"/>
      <c r="N536" s="38">
        <v>1</v>
      </c>
      <c r="O536" s="38">
        <f>SUM(N536,,)</f>
        <v>1</v>
      </c>
      <c r="P536" s="38"/>
      <c r="Q536" s="38"/>
      <c r="R536" s="38">
        <f t="shared" si="99"/>
        <v>1</v>
      </c>
      <c r="S536" s="38">
        <f t="shared" si="99"/>
        <v>1</v>
      </c>
      <c r="T536" s="116">
        <f t="shared" si="102"/>
        <v>0.13200000000000001</v>
      </c>
      <c r="U536" s="116">
        <f t="shared" si="103"/>
        <v>0.1</v>
      </c>
      <c r="V536" s="43"/>
      <c r="W536" s="133"/>
      <c r="X536" s="133"/>
      <c r="Y536" s="133"/>
      <c r="Z536" s="128">
        <v>132</v>
      </c>
      <c r="AA536" s="43">
        <v>1</v>
      </c>
      <c r="AB536" s="135">
        <v>100</v>
      </c>
      <c r="AC536" s="133"/>
    </row>
    <row r="537" spans="1:29" s="84" customFormat="1" ht="15" customHeight="1">
      <c r="A537" s="49"/>
      <c r="B537" s="85"/>
      <c r="C537" s="50" t="s">
        <v>24</v>
      </c>
      <c r="D537" s="36" t="s">
        <v>23</v>
      </c>
      <c r="E537" s="45"/>
      <c r="F537" s="45"/>
      <c r="G537" s="45"/>
      <c r="H537" s="46"/>
      <c r="I537" s="46"/>
      <c r="J537" s="46"/>
      <c r="K537" s="46"/>
      <c r="L537" s="46"/>
      <c r="M537" s="46"/>
      <c r="N537" s="46">
        <f>SUM(N536)</f>
        <v>1</v>
      </c>
      <c r="O537" s="46">
        <f>SUM(O536)</f>
        <v>1</v>
      </c>
      <c r="P537" s="46"/>
      <c r="Q537" s="46"/>
      <c r="R537" s="38">
        <f t="shared" si="99"/>
        <v>1</v>
      </c>
      <c r="S537" s="38">
        <f t="shared" si="99"/>
        <v>1</v>
      </c>
      <c r="T537" s="115">
        <f t="shared" si="102"/>
        <v>0.13200000000000001</v>
      </c>
      <c r="U537" s="115">
        <f t="shared" si="103"/>
        <v>0.1</v>
      </c>
      <c r="V537" s="45"/>
      <c r="W537" s="88"/>
      <c r="X537" s="88"/>
      <c r="Y537" s="88"/>
      <c r="Z537" s="75">
        <v>132</v>
      </c>
      <c r="AA537" s="45">
        <v>1</v>
      </c>
      <c r="AB537" s="83">
        <v>100</v>
      </c>
      <c r="AC537" s="88"/>
    </row>
    <row r="538" spans="1:29" ht="15" customHeight="1">
      <c r="A538" s="42">
        <v>1</v>
      </c>
      <c r="B538" s="134"/>
      <c r="C538" s="162" t="s">
        <v>307</v>
      </c>
      <c r="D538" s="93" t="s">
        <v>23</v>
      </c>
      <c r="E538" s="43">
        <v>1</v>
      </c>
      <c r="F538" s="43">
        <v>86</v>
      </c>
      <c r="G538" s="43"/>
      <c r="H538" s="38"/>
      <c r="I538" s="38"/>
      <c r="J538" s="38"/>
      <c r="K538" s="38"/>
      <c r="L538" s="38"/>
      <c r="M538" s="38"/>
      <c r="N538" s="38">
        <v>4</v>
      </c>
      <c r="O538" s="38">
        <f>SUM(N538,,)</f>
        <v>4</v>
      </c>
      <c r="P538" s="38"/>
      <c r="Q538" s="38"/>
      <c r="R538" s="38">
        <f t="shared" si="99"/>
        <v>4</v>
      </c>
      <c r="S538" s="38">
        <f t="shared" si="99"/>
        <v>4</v>
      </c>
      <c r="T538" s="116">
        <f t="shared" si="102"/>
        <v>1.2</v>
      </c>
      <c r="U538" s="116">
        <f t="shared" si="103"/>
        <v>0.46</v>
      </c>
      <c r="V538" s="43"/>
      <c r="W538" s="133"/>
      <c r="X538" s="133"/>
      <c r="Y538" s="133"/>
      <c r="Z538" s="128">
        <v>300</v>
      </c>
      <c r="AA538" s="43">
        <v>1</v>
      </c>
      <c r="AB538" s="135">
        <v>115</v>
      </c>
      <c r="AC538" s="133"/>
    </row>
    <row r="539" spans="1:29" ht="15" customHeight="1">
      <c r="A539" s="42">
        <v>2</v>
      </c>
      <c r="B539" s="134"/>
      <c r="C539" s="162" t="s">
        <v>307</v>
      </c>
      <c r="D539" s="93" t="s">
        <v>23</v>
      </c>
      <c r="E539" s="43">
        <v>2</v>
      </c>
      <c r="F539" s="43">
        <v>86</v>
      </c>
      <c r="G539" s="43"/>
      <c r="H539" s="38"/>
      <c r="I539" s="38"/>
      <c r="J539" s="38"/>
      <c r="K539" s="38"/>
      <c r="L539" s="38"/>
      <c r="M539" s="38"/>
      <c r="N539" s="38">
        <v>6</v>
      </c>
      <c r="O539" s="38">
        <f>SUM(N539,,)</f>
        <v>6</v>
      </c>
      <c r="P539" s="38"/>
      <c r="Q539" s="38"/>
      <c r="R539" s="38">
        <f t="shared" si="99"/>
        <v>6</v>
      </c>
      <c r="S539" s="38">
        <f t="shared" si="99"/>
        <v>6</v>
      </c>
      <c r="T539" s="116">
        <f t="shared" si="102"/>
        <v>1.8</v>
      </c>
      <c r="U539" s="116">
        <f t="shared" si="103"/>
        <v>0.69</v>
      </c>
      <c r="V539" s="43"/>
      <c r="W539" s="133"/>
      <c r="X539" s="133"/>
      <c r="Y539" s="133"/>
      <c r="Z539" s="128">
        <v>300</v>
      </c>
      <c r="AA539" s="43">
        <v>1</v>
      </c>
      <c r="AB539" s="135">
        <v>115</v>
      </c>
      <c r="AC539" s="133"/>
    </row>
    <row r="540" spans="1:29" s="84" customFormat="1" ht="15" customHeight="1">
      <c r="A540" s="49"/>
      <c r="B540" s="85"/>
      <c r="C540" s="50" t="s">
        <v>24</v>
      </c>
      <c r="D540" s="36" t="s">
        <v>23</v>
      </c>
      <c r="E540" s="45"/>
      <c r="F540" s="45"/>
      <c r="G540" s="45"/>
      <c r="H540" s="46"/>
      <c r="I540" s="46"/>
      <c r="J540" s="46"/>
      <c r="K540" s="46"/>
      <c r="L540" s="46"/>
      <c r="M540" s="46"/>
      <c r="N540" s="46">
        <f>SUM(N538:N539)</f>
        <v>10</v>
      </c>
      <c r="O540" s="46">
        <f>SUM(O538:O539)</f>
        <v>10</v>
      </c>
      <c r="P540" s="46"/>
      <c r="Q540" s="46"/>
      <c r="R540" s="38">
        <f t="shared" si="99"/>
        <v>10</v>
      </c>
      <c r="S540" s="38">
        <f t="shared" si="99"/>
        <v>10</v>
      </c>
      <c r="T540" s="115">
        <f t="shared" si="102"/>
        <v>3</v>
      </c>
      <c r="U540" s="115">
        <f t="shared" si="103"/>
        <v>1.1499999999999999</v>
      </c>
      <c r="V540" s="45"/>
      <c r="W540" s="88"/>
      <c r="X540" s="88"/>
      <c r="Y540" s="88"/>
      <c r="Z540" s="75">
        <v>300</v>
      </c>
      <c r="AA540" s="45">
        <v>1</v>
      </c>
      <c r="AB540" s="83">
        <v>115</v>
      </c>
      <c r="AC540" s="88"/>
    </row>
    <row r="541" spans="1:29" ht="15" customHeight="1">
      <c r="A541" s="42">
        <v>1</v>
      </c>
      <c r="B541" s="43" t="s">
        <v>308</v>
      </c>
      <c r="C541" s="162" t="s">
        <v>309</v>
      </c>
      <c r="D541" s="93" t="s">
        <v>23</v>
      </c>
      <c r="E541" s="43">
        <v>16</v>
      </c>
      <c r="F541" s="43">
        <v>85</v>
      </c>
      <c r="G541" s="43"/>
      <c r="H541" s="38"/>
      <c r="I541" s="38"/>
      <c r="J541" s="38"/>
      <c r="K541" s="38"/>
      <c r="L541" s="38"/>
      <c r="M541" s="38"/>
      <c r="N541" s="38">
        <v>22</v>
      </c>
      <c r="O541" s="38">
        <f>SUM(N541,,)</f>
        <v>22</v>
      </c>
      <c r="P541" s="38"/>
      <c r="Q541" s="38"/>
      <c r="R541" s="38">
        <f t="shared" si="99"/>
        <v>22</v>
      </c>
      <c r="S541" s="38">
        <f t="shared" si="99"/>
        <v>22</v>
      </c>
      <c r="T541" s="116">
        <f t="shared" si="102"/>
        <v>9.68</v>
      </c>
      <c r="U541" s="116">
        <f t="shared" si="103"/>
        <v>6.7320000000000002</v>
      </c>
      <c r="V541" s="43"/>
      <c r="W541" s="133"/>
      <c r="X541" s="133"/>
      <c r="Y541" s="133"/>
      <c r="Z541" s="128">
        <v>440</v>
      </c>
      <c r="AA541" s="43">
        <v>1</v>
      </c>
      <c r="AB541" s="135">
        <v>306</v>
      </c>
      <c r="AC541" s="133"/>
    </row>
    <row r="542" spans="1:29" ht="15" customHeight="1">
      <c r="A542" s="42">
        <v>2</v>
      </c>
      <c r="B542" s="43" t="s">
        <v>308</v>
      </c>
      <c r="C542" s="162" t="s">
        <v>309</v>
      </c>
      <c r="D542" s="93" t="s">
        <v>23</v>
      </c>
      <c r="E542" s="43">
        <v>17</v>
      </c>
      <c r="F542" s="43">
        <v>85</v>
      </c>
      <c r="G542" s="43"/>
      <c r="H542" s="38"/>
      <c r="I542" s="38"/>
      <c r="J542" s="38"/>
      <c r="K542" s="38"/>
      <c r="L542" s="38"/>
      <c r="M542" s="38"/>
      <c r="N542" s="38">
        <v>10</v>
      </c>
      <c r="O542" s="38">
        <f>SUM(N542,,)</f>
        <v>10</v>
      </c>
      <c r="P542" s="38"/>
      <c r="Q542" s="38"/>
      <c r="R542" s="38">
        <f t="shared" si="99"/>
        <v>10</v>
      </c>
      <c r="S542" s="38">
        <f t="shared" si="99"/>
        <v>10</v>
      </c>
      <c r="T542" s="116">
        <f t="shared" si="102"/>
        <v>4.4000000000000004</v>
      </c>
      <c r="U542" s="116">
        <f t="shared" si="103"/>
        <v>3.06</v>
      </c>
      <c r="V542" s="43"/>
      <c r="W542" s="133"/>
      <c r="X542" s="133"/>
      <c r="Y542" s="133"/>
      <c r="Z542" s="128">
        <v>440</v>
      </c>
      <c r="AA542" s="43">
        <v>1</v>
      </c>
      <c r="AB542" s="135">
        <v>306</v>
      </c>
      <c r="AC542" s="133"/>
    </row>
    <row r="543" spans="1:29" s="84" customFormat="1" ht="15" customHeight="1">
      <c r="A543" s="49"/>
      <c r="B543" s="85"/>
      <c r="C543" s="50" t="s">
        <v>24</v>
      </c>
      <c r="D543" s="36" t="s">
        <v>23</v>
      </c>
      <c r="E543" s="45"/>
      <c r="F543" s="45"/>
      <c r="G543" s="45"/>
      <c r="H543" s="46"/>
      <c r="I543" s="46"/>
      <c r="J543" s="46"/>
      <c r="K543" s="46"/>
      <c r="L543" s="46"/>
      <c r="M543" s="46"/>
      <c r="N543" s="46">
        <f>SUM(N541:N542)</f>
        <v>32</v>
      </c>
      <c r="O543" s="46">
        <f>SUM(O541:O542)</f>
        <v>32</v>
      </c>
      <c r="P543" s="46"/>
      <c r="Q543" s="46"/>
      <c r="R543" s="38">
        <f t="shared" si="99"/>
        <v>32</v>
      </c>
      <c r="S543" s="38">
        <f t="shared" si="99"/>
        <v>32</v>
      </c>
      <c r="T543" s="115">
        <f t="shared" si="102"/>
        <v>14.08</v>
      </c>
      <c r="U543" s="115">
        <f t="shared" si="103"/>
        <v>9.7919999999999998</v>
      </c>
      <c r="V543" s="45"/>
      <c r="W543" s="88"/>
      <c r="X543" s="88"/>
      <c r="Y543" s="88"/>
      <c r="Z543" s="75">
        <v>440</v>
      </c>
      <c r="AA543" s="45">
        <v>1</v>
      </c>
      <c r="AB543" s="83">
        <v>306</v>
      </c>
      <c r="AC543" s="88"/>
    </row>
    <row r="544" spans="1:29" s="96" customFormat="1" ht="15" customHeight="1">
      <c r="A544" s="42">
        <v>1</v>
      </c>
      <c r="B544" s="134"/>
      <c r="C544" s="134" t="s">
        <v>310</v>
      </c>
      <c r="D544" s="93" t="s">
        <v>23</v>
      </c>
      <c r="E544" s="43">
        <v>65</v>
      </c>
      <c r="F544" s="43">
        <v>62</v>
      </c>
      <c r="G544" s="43"/>
      <c r="H544" s="38"/>
      <c r="I544" s="38"/>
      <c r="J544" s="38"/>
      <c r="K544" s="38"/>
      <c r="L544" s="38"/>
      <c r="M544" s="38"/>
      <c r="N544" s="38">
        <v>20</v>
      </c>
      <c r="O544" s="38">
        <f t="shared" ref="O544:O553" si="105">SUM(N544,,)</f>
        <v>20</v>
      </c>
      <c r="P544" s="38"/>
      <c r="Q544" s="38"/>
      <c r="R544" s="38">
        <f t="shared" si="99"/>
        <v>20</v>
      </c>
      <c r="S544" s="38">
        <f t="shared" si="99"/>
        <v>20</v>
      </c>
      <c r="T544" s="116">
        <f t="shared" si="102"/>
        <v>5.4</v>
      </c>
      <c r="U544" s="116">
        <f t="shared" si="103"/>
        <v>3.6</v>
      </c>
      <c r="V544" s="183"/>
      <c r="W544" s="183"/>
      <c r="X544" s="183"/>
      <c r="Y544" s="183"/>
      <c r="Z544" s="183">
        <v>270</v>
      </c>
      <c r="AA544" s="43">
        <v>1</v>
      </c>
      <c r="AB544" s="135">
        <v>180</v>
      </c>
      <c r="AC544" s="131"/>
    </row>
    <row r="545" spans="1:29" s="96" customFormat="1" ht="15" customHeight="1">
      <c r="A545" s="42">
        <v>2</v>
      </c>
      <c r="B545" s="134"/>
      <c r="C545" s="134" t="s">
        <v>310</v>
      </c>
      <c r="D545" s="93" t="s">
        <v>23</v>
      </c>
      <c r="E545" s="43">
        <v>72</v>
      </c>
      <c r="F545" s="43">
        <v>62</v>
      </c>
      <c r="G545" s="43"/>
      <c r="H545" s="38"/>
      <c r="I545" s="38"/>
      <c r="J545" s="38"/>
      <c r="K545" s="38"/>
      <c r="L545" s="38"/>
      <c r="M545" s="38"/>
      <c r="N545" s="38">
        <v>22</v>
      </c>
      <c r="O545" s="38">
        <f t="shared" si="105"/>
        <v>22</v>
      </c>
      <c r="P545" s="38"/>
      <c r="Q545" s="38"/>
      <c r="R545" s="38">
        <f t="shared" si="99"/>
        <v>22</v>
      </c>
      <c r="S545" s="38">
        <f t="shared" si="99"/>
        <v>22</v>
      </c>
      <c r="T545" s="116">
        <f t="shared" si="102"/>
        <v>5.94</v>
      </c>
      <c r="U545" s="116">
        <f t="shared" si="103"/>
        <v>3.96</v>
      </c>
      <c r="V545" s="183"/>
      <c r="W545" s="183"/>
      <c r="X545" s="183"/>
      <c r="Y545" s="183"/>
      <c r="Z545" s="183">
        <v>270</v>
      </c>
      <c r="AA545" s="43">
        <v>1</v>
      </c>
      <c r="AB545" s="135">
        <v>180</v>
      </c>
      <c r="AC545" s="131"/>
    </row>
    <row r="546" spans="1:29" s="96" customFormat="1" ht="15" customHeight="1">
      <c r="A546" s="42">
        <v>3</v>
      </c>
      <c r="B546" s="134"/>
      <c r="C546" s="134" t="s">
        <v>310</v>
      </c>
      <c r="D546" s="93" t="s">
        <v>23</v>
      </c>
      <c r="E546" s="43">
        <v>73</v>
      </c>
      <c r="F546" s="43">
        <v>62</v>
      </c>
      <c r="G546" s="43"/>
      <c r="H546" s="38"/>
      <c r="I546" s="38"/>
      <c r="J546" s="38"/>
      <c r="K546" s="38"/>
      <c r="L546" s="38"/>
      <c r="M546" s="38"/>
      <c r="N546" s="38">
        <v>5</v>
      </c>
      <c r="O546" s="38">
        <f t="shared" si="105"/>
        <v>5</v>
      </c>
      <c r="P546" s="38"/>
      <c r="Q546" s="38"/>
      <c r="R546" s="38">
        <f t="shared" si="99"/>
        <v>5</v>
      </c>
      <c r="S546" s="38">
        <f t="shared" si="99"/>
        <v>5</v>
      </c>
      <c r="T546" s="116">
        <f t="shared" si="102"/>
        <v>1.35</v>
      </c>
      <c r="U546" s="116">
        <f t="shared" si="103"/>
        <v>0.9</v>
      </c>
      <c r="V546" s="183"/>
      <c r="W546" s="183"/>
      <c r="X546" s="183"/>
      <c r="Y546" s="183"/>
      <c r="Z546" s="183">
        <v>270</v>
      </c>
      <c r="AA546" s="43">
        <v>1</v>
      </c>
      <c r="AB546" s="135">
        <v>180</v>
      </c>
      <c r="AC546" s="131"/>
    </row>
    <row r="547" spans="1:29" s="96" customFormat="1" ht="15" customHeight="1">
      <c r="A547" s="42">
        <v>4</v>
      </c>
      <c r="B547" s="134"/>
      <c r="C547" s="134" t="s">
        <v>310</v>
      </c>
      <c r="D547" s="93" t="s">
        <v>23</v>
      </c>
      <c r="E547" s="43">
        <v>31</v>
      </c>
      <c r="F547" s="43">
        <v>63</v>
      </c>
      <c r="G547" s="43"/>
      <c r="H547" s="38"/>
      <c r="I547" s="38"/>
      <c r="J547" s="38"/>
      <c r="K547" s="38"/>
      <c r="L547" s="38"/>
      <c r="M547" s="38"/>
      <c r="N547" s="38">
        <v>13</v>
      </c>
      <c r="O547" s="38">
        <f t="shared" si="105"/>
        <v>13</v>
      </c>
      <c r="P547" s="38"/>
      <c r="Q547" s="38"/>
      <c r="R547" s="38">
        <f t="shared" ref="R547:S581" si="106">N547</f>
        <v>13</v>
      </c>
      <c r="S547" s="38">
        <f t="shared" si="106"/>
        <v>13</v>
      </c>
      <c r="T547" s="116">
        <f t="shared" si="102"/>
        <v>3.51</v>
      </c>
      <c r="U547" s="116">
        <f t="shared" si="103"/>
        <v>2.34</v>
      </c>
      <c r="V547" s="183"/>
      <c r="W547" s="183"/>
      <c r="X547" s="183"/>
      <c r="Y547" s="183"/>
      <c r="Z547" s="183">
        <v>270</v>
      </c>
      <c r="AA547" s="43">
        <v>1</v>
      </c>
      <c r="AB547" s="135">
        <v>180</v>
      </c>
      <c r="AC547" s="131"/>
    </row>
    <row r="548" spans="1:29" s="96" customFormat="1" ht="15" customHeight="1">
      <c r="A548" s="42">
        <v>5</v>
      </c>
      <c r="B548" s="134"/>
      <c r="C548" s="134" t="s">
        <v>310</v>
      </c>
      <c r="D548" s="93" t="s">
        <v>23</v>
      </c>
      <c r="E548" s="43">
        <v>33</v>
      </c>
      <c r="F548" s="43">
        <v>63</v>
      </c>
      <c r="G548" s="43"/>
      <c r="H548" s="38"/>
      <c r="I548" s="38"/>
      <c r="J548" s="38"/>
      <c r="K548" s="38"/>
      <c r="L548" s="38"/>
      <c r="M548" s="38"/>
      <c r="N548" s="38">
        <v>5</v>
      </c>
      <c r="O548" s="38">
        <f t="shared" si="105"/>
        <v>5</v>
      </c>
      <c r="P548" s="38"/>
      <c r="Q548" s="38"/>
      <c r="R548" s="38">
        <f t="shared" si="106"/>
        <v>5</v>
      </c>
      <c r="S548" s="38">
        <f t="shared" si="106"/>
        <v>5</v>
      </c>
      <c r="T548" s="116">
        <f t="shared" si="102"/>
        <v>1.35</v>
      </c>
      <c r="U548" s="116">
        <f t="shared" si="103"/>
        <v>0.9</v>
      </c>
      <c r="V548" s="183"/>
      <c r="W548" s="183"/>
      <c r="X548" s="183"/>
      <c r="Y548" s="183"/>
      <c r="Z548" s="183">
        <v>270</v>
      </c>
      <c r="AA548" s="43">
        <v>1</v>
      </c>
      <c r="AB548" s="135">
        <v>180</v>
      </c>
      <c r="AC548" s="131"/>
    </row>
    <row r="549" spans="1:29" s="84" customFormat="1" ht="15" customHeight="1">
      <c r="A549" s="49"/>
      <c r="B549" s="85"/>
      <c r="C549" s="50" t="s">
        <v>24</v>
      </c>
      <c r="D549" s="36" t="s">
        <v>23</v>
      </c>
      <c r="E549" s="45"/>
      <c r="F549" s="45"/>
      <c r="G549" s="45"/>
      <c r="H549" s="46"/>
      <c r="I549" s="46"/>
      <c r="J549" s="46"/>
      <c r="K549" s="46"/>
      <c r="L549" s="46"/>
      <c r="M549" s="46"/>
      <c r="N549" s="46">
        <f>SUM(N544:N548)</f>
        <v>65</v>
      </c>
      <c r="O549" s="46">
        <f>SUM(O544:O548)</f>
        <v>65</v>
      </c>
      <c r="P549" s="46"/>
      <c r="Q549" s="46"/>
      <c r="R549" s="38">
        <f t="shared" si="106"/>
        <v>65</v>
      </c>
      <c r="S549" s="38">
        <f t="shared" si="106"/>
        <v>65</v>
      </c>
      <c r="T549" s="115">
        <f t="shared" si="102"/>
        <v>17.55</v>
      </c>
      <c r="U549" s="115">
        <f t="shared" si="103"/>
        <v>11.7</v>
      </c>
      <c r="V549" s="86"/>
      <c r="W549" s="86"/>
      <c r="X549" s="86"/>
      <c r="Y549" s="86"/>
      <c r="Z549" s="86">
        <v>270</v>
      </c>
      <c r="AA549" s="45">
        <v>1</v>
      </c>
      <c r="AB549" s="83">
        <v>180</v>
      </c>
      <c r="AC549" s="41"/>
    </row>
    <row r="550" spans="1:29" s="96" customFormat="1" ht="15" customHeight="1">
      <c r="A550" s="42">
        <v>1</v>
      </c>
      <c r="B550" s="134"/>
      <c r="C550" s="134" t="s">
        <v>311</v>
      </c>
      <c r="D550" s="93" t="s">
        <v>23</v>
      </c>
      <c r="E550" s="43">
        <v>5</v>
      </c>
      <c r="F550" s="43">
        <v>77</v>
      </c>
      <c r="G550" s="43"/>
      <c r="H550" s="38"/>
      <c r="I550" s="38"/>
      <c r="J550" s="38"/>
      <c r="K550" s="38"/>
      <c r="L550" s="38"/>
      <c r="M550" s="38"/>
      <c r="N550" s="38">
        <v>15</v>
      </c>
      <c r="O550" s="38">
        <f t="shared" si="105"/>
        <v>15</v>
      </c>
      <c r="P550" s="38"/>
      <c r="Q550" s="38"/>
      <c r="R550" s="38">
        <f t="shared" si="106"/>
        <v>15</v>
      </c>
      <c r="S550" s="38">
        <f t="shared" si="106"/>
        <v>15</v>
      </c>
      <c r="T550" s="116">
        <f t="shared" si="102"/>
        <v>5.85</v>
      </c>
      <c r="U550" s="116">
        <f t="shared" si="103"/>
        <v>4.5</v>
      </c>
      <c r="V550" s="183"/>
      <c r="W550" s="183"/>
      <c r="X550" s="183"/>
      <c r="Y550" s="183"/>
      <c r="Z550" s="183">
        <v>390</v>
      </c>
      <c r="AA550" s="43">
        <v>1</v>
      </c>
      <c r="AB550" s="135">
        <v>300</v>
      </c>
      <c r="AC550" s="131"/>
    </row>
    <row r="551" spans="1:29" s="96" customFormat="1" ht="15" customHeight="1">
      <c r="A551" s="42">
        <v>2</v>
      </c>
      <c r="B551" s="134"/>
      <c r="C551" s="134" t="s">
        <v>311</v>
      </c>
      <c r="D551" s="93" t="s">
        <v>23</v>
      </c>
      <c r="E551" s="43">
        <v>14</v>
      </c>
      <c r="F551" s="43">
        <v>78</v>
      </c>
      <c r="G551" s="43"/>
      <c r="H551" s="38"/>
      <c r="I551" s="38"/>
      <c r="J551" s="38"/>
      <c r="K551" s="38"/>
      <c r="L551" s="38"/>
      <c r="M551" s="38"/>
      <c r="N551" s="38">
        <v>10</v>
      </c>
      <c r="O551" s="38">
        <f t="shared" si="105"/>
        <v>10</v>
      </c>
      <c r="P551" s="38"/>
      <c r="Q551" s="38"/>
      <c r="R551" s="38">
        <f t="shared" si="106"/>
        <v>10</v>
      </c>
      <c r="S551" s="38">
        <f t="shared" si="106"/>
        <v>10</v>
      </c>
      <c r="T551" s="116">
        <f>Z551/AA551*S551/1000</f>
        <v>3.9</v>
      </c>
      <c r="U551" s="116">
        <f>AB551*S551/1000</f>
        <v>3</v>
      </c>
      <c r="V551" s="183"/>
      <c r="W551" s="183"/>
      <c r="X551" s="183"/>
      <c r="Y551" s="183"/>
      <c r="Z551" s="183">
        <v>390</v>
      </c>
      <c r="AA551" s="43">
        <v>1</v>
      </c>
      <c r="AB551" s="135">
        <v>300</v>
      </c>
      <c r="AC551" s="131"/>
    </row>
    <row r="552" spans="1:29" s="84" customFormat="1" ht="15" customHeight="1">
      <c r="A552" s="49"/>
      <c r="B552" s="89"/>
      <c r="C552" s="50" t="s">
        <v>24</v>
      </c>
      <c r="D552" s="36" t="s">
        <v>23</v>
      </c>
      <c r="E552" s="90"/>
      <c r="F552" s="45"/>
      <c r="G552" s="45"/>
      <c r="H552" s="46"/>
      <c r="I552" s="46"/>
      <c r="J552" s="46"/>
      <c r="K552" s="46"/>
      <c r="L552" s="46"/>
      <c r="M552" s="46"/>
      <c r="N552" s="46">
        <f>SUM(N550:N551)</f>
        <v>25</v>
      </c>
      <c r="O552" s="46">
        <f>SUM(O550:O551)</f>
        <v>25</v>
      </c>
      <c r="P552" s="46"/>
      <c r="Q552" s="46"/>
      <c r="R552" s="38">
        <f t="shared" si="106"/>
        <v>25</v>
      </c>
      <c r="S552" s="38">
        <f t="shared" si="106"/>
        <v>25</v>
      </c>
      <c r="T552" s="115">
        <f>SUM(T550:T551)</f>
        <v>9.75</v>
      </c>
      <c r="U552" s="115">
        <f>SUM(U550:U551)</f>
        <v>7.5</v>
      </c>
      <c r="V552" s="86"/>
      <c r="W552" s="86"/>
      <c r="X552" s="86"/>
      <c r="Y552" s="86"/>
      <c r="Z552" s="86">
        <v>390</v>
      </c>
      <c r="AA552" s="45">
        <v>1</v>
      </c>
      <c r="AB552" s="83">
        <v>300</v>
      </c>
      <c r="AC552" s="41"/>
    </row>
    <row r="553" spans="1:29" ht="15" customHeight="1">
      <c r="A553" s="42">
        <v>1</v>
      </c>
      <c r="B553" s="134"/>
      <c r="C553" s="134" t="s">
        <v>312</v>
      </c>
      <c r="D553" s="93" t="s">
        <v>23</v>
      </c>
      <c r="E553" s="43">
        <v>1</v>
      </c>
      <c r="F553" s="43">
        <v>82</v>
      </c>
      <c r="G553" s="43"/>
      <c r="H553" s="38"/>
      <c r="I553" s="38"/>
      <c r="J553" s="38"/>
      <c r="K553" s="38"/>
      <c r="L553" s="38"/>
      <c r="M553" s="38"/>
      <c r="N553" s="38">
        <v>1</v>
      </c>
      <c r="O553" s="38">
        <f t="shared" si="105"/>
        <v>1</v>
      </c>
      <c r="P553" s="38"/>
      <c r="Q553" s="38"/>
      <c r="R553" s="38">
        <f t="shared" si="106"/>
        <v>1</v>
      </c>
      <c r="S553" s="38">
        <f t="shared" si="106"/>
        <v>1</v>
      </c>
      <c r="T553" s="116">
        <f t="shared" si="102"/>
        <v>0.13</v>
      </c>
      <c r="U553" s="116">
        <f t="shared" ref="U553:U557" si="107">AB553*S553/1000</f>
        <v>0.09</v>
      </c>
      <c r="V553" s="202"/>
      <c r="W553" s="202"/>
      <c r="X553" s="202"/>
      <c r="Y553" s="354" t="s">
        <v>32</v>
      </c>
      <c r="Z553" s="183">
        <v>130</v>
      </c>
      <c r="AA553" s="43">
        <v>1</v>
      </c>
      <c r="AB553" s="135">
        <v>90</v>
      </c>
      <c r="AC553" s="355"/>
    </row>
    <row r="554" spans="1:29" ht="15" customHeight="1">
      <c r="A554" s="42"/>
      <c r="B554" s="134"/>
      <c r="C554" s="50" t="s">
        <v>24</v>
      </c>
      <c r="D554" s="36" t="s">
        <v>23</v>
      </c>
      <c r="E554" s="90"/>
      <c r="F554" s="45"/>
      <c r="G554" s="45"/>
      <c r="H554" s="46"/>
      <c r="I554" s="46"/>
      <c r="J554" s="46"/>
      <c r="K554" s="46"/>
      <c r="L554" s="46"/>
      <c r="M554" s="46"/>
      <c r="N554" s="46">
        <f>SUM(N553)</f>
        <v>1</v>
      </c>
      <c r="O554" s="46">
        <f>SUM(O553)</f>
        <v>1</v>
      </c>
      <c r="P554" s="38"/>
      <c r="Q554" s="38"/>
      <c r="R554" s="38">
        <f t="shared" si="106"/>
        <v>1</v>
      </c>
      <c r="S554" s="38">
        <f t="shared" si="106"/>
        <v>1</v>
      </c>
      <c r="T554" s="116"/>
      <c r="U554" s="116"/>
      <c r="V554" s="202"/>
      <c r="W554" s="202"/>
      <c r="X554" s="202"/>
      <c r="Y554" s="354"/>
      <c r="Z554" s="183"/>
      <c r="AA554" s="43"/>
      <c r="AB554" s="135"/>
      <c r="AC554" s="355"/>
    </row>
    <row r="555" spans="1:29" ht="15" customHeight="1">
      <c r="A555" s="42">
        <v>1</v>
      </c>
      <c r="B555" s="134"/>
      <c r="C555" s="134" t="s">
        <v>313</v>
      </c>
      <c r="D555" s="93" t="s">
        <v>23</v>
      </c>
      <c r="E555" s="43">
        <v>127</v>
      </c>
      <c r="F555" s="43">
        <v>81</v>
      </c>
      <c r="G555" s="43"/>
      <c r="H555" s="38"/>
      <c r="I555" s="38"/>
      <c r="J555" s="38"/>
      <c r="K555" s="38"/>
      <c r="L555" s="38"/>
      <c r="M555" s="38"/>
      <c r="N555" s="38">
        <v>24</v>
      </c>
      <c r="O555" s="38">
        <f>SUM(N555,,)</f>
        <v>24</v>
      </c>
      <c r="P555" s="38"/>
      <c r="Q555" s="38"/>
      <c r="R555" s="38">
        <f t="shared" si="106"/>
        <v>24</v>
      </c>
      <c r="S555" s="38">
        <f t="shared" si="106"/>
        <v>24</v>
      </c>
      <c r="T555" s="116">
        <f>Z555/AA555*S555/1000</f>
        <v>2</v>
      </c>
      <c r="U555" s="116">
        <f t="shared" si="107"/>
        <v>1.8</v>
      </c>
      <c r="V555" s="133"/>
      <c r="W555" s="133"/>
      <c r="X555" s="133"/>
      <c r="Y555" s="133"/>
      <c r="Z555" s="128">
        <v>1000</v>
      </c>
      <c r="AA555" s="43">
        <v>12</v>
      </c>
      <c r="AB555" s="135">
        <v>75</v>
      </c>
      <c r="AC555" s="133"/>
    </row>
    <row r="556" spans="1:29" ht="15" customHeight="1">
      <c r="A556" s="42">
        <v>2</v>
      </c>
      <c r="B556" s="134"/>
      <c r="C556" s="134" t="s">
        <v>313</v>
      </c>
      <c r="D556" s="93" t="s">
        <v>23</v>
      </c>
      <c r="E556" s="43">
        <v>3</v>
      </c>
      <c r="F556" s="43">
        <v>89</v>
      </c>
      <c r="G556" s="43"/>
      <c r="H556" s="38"/>
      <c r="I556" s="38"/>
      <c r="J556" s="38"/>
      <c r="K556" s="38"/>
      <c r="L556" s="38"/>
      <c r="M556" s="38"/>
      <c r="N556" s="38">
        <v>9</v>
      </c>
      <c r="O556" s="38">
        <f>SUM(N556,,)</f>
        <v>9</v>
      </c>
      <c r="P556" s="38"/>
      <c r="Q556" s="38"/>
      <c r="R556" s="38">
        <f t="shared" si="106"/>
        <v>9</v>
      </c>
      <c r="S556" s="38">
        <f t="shared" si="106"/>
        <v>9</v>
      </c>
      <c r="T556" s="116">
        <f>Z556/AA556*S556/1000</f>
        <v>0.75</v>
      </c>
      <c r="U556" s="116">
        <f t="shared" si="107"/>
        <v>0.67500000000000004</v>
      </c>
      <c r="V556" s="133"/>
      <c r="W556" s="133"/>
      <c r="X556" s="133"/>
      <c r="Y556" s="133"/>
      <c r="Z556" s="128">
        <v>1000</v>
      </c>
      <c r="AA556" s="43">
        <v>12</v>
      </c>
      <c r="AB556" s="135">
        <v>75</v>
      </c>
      <c r="AC556" s="133"/>
    </row>
    <row r="557" spans="1:29" s="84" customFormat="1" ht="15" customHeight="1">
      <c r="A557" s="49"/>
      <c r="B557" s="85"/>
      <c r="C557" s="50" t="s">
        <v>24</v>
      </c>
      <c r="D557" s="36" t="s">
        <v>23</v>
      </c>
      <c r="E557" s="45"/>
      <c r="F557" s="45"/>
      <c r="G557" s="45"/>
      <c r="H557" s="46"/>
      <c r="I557" s="46"/>
      <c r="J557" s="46"/>
      <c r="K557" s="46"/>
      <c r="L557" s="46"/>
      <c r="M557" s="46"/>
      <c r="N557" s="46">
        <f>SUM(N555:N556)</f>
        <v>33</v>
      </c>
      <c r="O557" s="46">
        <f>SUM(O555:O556)</f>
        <v>33</v>
      </c>
      <c r="P557" s="46"/>
      <c r="Q557" s="46"/>
      <c r="R557" s="38">
        <f t="shared" si="106"/>
        <v>33</v>
      </c>
      <c r="S557" s="38">
        <f t="shared" si="106"/>
        <v>33</v>
      </c>
      <c r="T557" s="115">
        <f>Z557/AA557*S557/1000</f>
        <v>2.75</v>
      </c>
      <c r="U557" s="115">
        <f t="shared" si="107"/>
        <v>2.4750000000000001</v>
      </c>
      <c r="V557" s="88"/>
      <c r="W557" s="88"/>
      <c r="X557" s="88"/>
      <c r="Y557" s="88"/>
      <c r="Z557" s="75">
        <v>1000</v>
      </c>
      <c r="AA557" s="45">
        <v>12</v>
      </c>
      <c r="AB557" s="83">
        <v>75</v>
      </c>
      <c r="AC557" s="88"/>
    </row>
    <row r="558" spans="1:29" ht="15" customHeight="1">
      <c r="A558" s="35"/>
      <c r="B558" s="74"/>
      <c r="C558" s="75" t="s">
        <v>37</v>
      </c>
      <c r="D558" s="36"/>
      <c r="E558" s="75"/>
      <c r="F558" s="75"/>
      <c r="G558" s="37"/>
      <c r="H558" s="87"/>
      <c r="I558" s="87"/>
      <c r="J558" s="87"/>
      <c r="K558" s="87"/>
      <c r="L558" s="87"/>
      <c r="M558" s="87"/>
      <c r="N558" s="87"/>
      <c r="O558" s="87"/>
      <c r="P558" s="38"/>
      <c r="Q558" s="38"/>
      <c r="R558" s="38">
        <f t="shared" si="106"/>
        <v>0</v>
      </c>
      <c r="S558" s="38">
        <f t="shared" si="106"/>
        <v>0</v>
      </c>
      <c r="T558" s="115"/>
      <c r="U558" s="115"/>
      <c r="V558" s="35"/>
      <c r="W558" s="35"/>
      <c r="X558" s="39"/>
      <c r="Y558" s="39"/>
      <c r="Z558" s="35"/>
      <c r="AA558" s="35"/>
      <c r="AB558" s="40"/>
      <c r="AC558" s="41"/>
    </row>
    <row r="559" spans="1:29" s="96" customFormat="1" ht="15" customHeight="1">
      <c r="A559" s="55">
        <v>1</v>
      </c>
      <c r="B559" s="74"/>
      <c r="C559" s="127" t="s">
        <v>314</v>
      </c>
      <c r="D559" s="93" t="s">
        <v>23</v>
      </c>
      <c r="E559" s="128"/>
      <c r="F559" s="128"/>
      <c r="G559" s="37"/>
      <c r="H559" s="129">
        <v>72</v>
      </c>
      <c r="I559" s="129"/>
      <c r="J559" s="57"/>
      <c r="K559" s="57">
        <f>SUM(H559:J559)</f>
        <v>72</v>
      </c>
      <c r="L559" s="129"/>
      <c r="M559" s="129"/>
      <c r="N559" s="57"/>
      <c r="O559" s="57">
        <f>SUM(L559:N559)</f>
        <v>0</v>
      </c>
      <c r="P559" s="38"/>
      <c r="Q559" s="38"/>
      <c r="R559" s="38">
        <f t="shared" si="106"/>
        <v>0</v>
      </c>
      <c r="S559" s="38">
        <f t="shared" si="106"/>
        <v>0</v>
      </c>
      <c r="T559" s="116">
        <f>(K559*Z559/1000)/AA559</f>
        <v>1.395</v>
      </c>
      <c r="U559" s="116">
        <f>K559*AB559/1000</f>
        <v>0.18324000000000001</v>
      </c>
      <c r="V559" s="55"/>
      <c r="W559" s="55"/>
      <c r="X559" s="130"/>
      <c r="Y559" s="130"/>
      <c r="Z559" s="55">
        <v>155</v>
      </c>
      <c r="AA559" s="55">
        <v>8</v>
      </c>
      <c r="AB559" s="69">
        <v>2.5449999999999999</v>
      </c>
      <c r="AC559" s="131"/>
    </row>
    <row r="560" spans="1:29" s="84" customFormat="1" ht="15" customHeight="1">
      <c r="A560" s="35"/>
      <c r="B560" s="74"/>
      <c r="C560" s="82" t="s">
        <v>24</v>
      </c>
      <c r="D560" s="36" t="s">
        <v>23</v>
      </c>
      <c r="E560" s="75"/>
      <c r="F560" s="75"/>
      <c r="G560" s="37"/>
      <c r="H560" s="87">
        <f>SUM(H559)</f>
        <v>72</v>
      </c>
      <c r="I560" s="87"/>
      <c r="J560" s="87"/>
      <c r="K560" s="87">
        <f>SUM(K559)</f>
        <v>72</v>
      </c>
      <c r="L560" s="87">
        <f>SUM(L559)</f>
        <v>0</v>
      </c>
      <c r="M560" s="87"/>
      <c r="N560" s="87"/>
      <c r="O560" s="87">
        <f>SUM(O559)</f>
        <v>0</v>
      </c>
      <c r="P560" s="46"/>
      <c r="Q560" s="46"/>
      <c r="R560" s="46">
        <f t="shared" si="106"/>
        <v>0</v>
      </c>
      <c r="S560" s="46">
        <f t="shared" si="106"/>
        <v>0</v>
      </c>
      <c r="T560" s="115">
        <f>(K560*Z560/1000)/AA560</f>
        <v>1.395</v>
      </c>
      <c r="U560" s="115">
        <f>K560*AB560/1000</f>
        <v>0.18324000000000001</v>
      </c>
      <c r="V560" s="35"/>
      <c r="W560" s="35"/>
      <c r="X560" s="39"/>
      <c r="Y560" s="39"/>
      <c r="Z560" s="35">
        <v>155</v>
      </c>
      <c r="AA560" s="35">
        <v>8</v>
      </c>
      <c r="AB560" s="40">
        <v>2.5449999999999999</v>
      </c>
      <c r="AC560" s="41"/>
    </row>
    <row r="561" spans="1:30" s="96" customFormat="1" ht="15" customHeight="1">
      <c r="A561" s="55">
        <v>1</v>
      </c>
      <c r="B561" s="74"/>
      <c r="C561" s="127" t="s">
        <v>315</v>
      </c>
      <c r="D561" s="93" t="s">
        <v>23</v>
      </c>
      <c r="E561" s="128">
        <v>5</v>
      </c>
      <c r="F561" s="128">
        <v>74</v>
      </c>
      <c r="G561" s="37"/>
      <c r="H561" s="129"/>
      <c r="I561" s="129"/>
      <c r="J561" s="57"/>
      <c r="K561" s="57">
        <f>SUM(H561:J561)</f>
        <v>0</v>
      </c>
      <c r="L561" s="129">
        <v>40</v>
      </c>
      <c r="M561" s="129"/>
      <c r="N561" s="57"/>
      <c r="O561" s="57">
        <f>SUM(L561:N561)</f>
        <v>40</v>
      </c>
      <c r="P561" s="38"/>
      <c r="Q561" s="38"/>
      <c r="R561" s="38">
        <f t="shared" si="106"/>
        <v>0</v>
      </c>
      <c r="S561" s="38">
        <f t="shared" si="106"/>
        <v>40</v>
      </c>
      <c r="T561" s="116">
        <f>(S561*Z561/1000)/AA561</f>
        <v>1.72</v>
      </c>
      <c r="U561" s="116">
        <f t="shared" ref="U561:U562" si="108">S561*AB561/1000</f>
        <v>0.97199999999999998</v>
      </c>
      <c r="V561" s="55"/>
      <c r="W561" s="55"/>
      <c r="X561" s="130"/>
      <c r="Y561" s="130"/>
      <c r="Z561" s="55">
        <v>43</v>
      </c>
      <c r="AA561" s="55">
        <v>1</v>
      </c>
      <c r="AB561" s="69">
        <v>24.3</v>
      </c>
      <c r="AC561" s="131"/>
    </row>
    <row r="562" spans="1:30" s="84" customFormat="1" ht="15" customHeight="1">
      <c r="A562" s="35"/>
      <c r="B562" s="74"/>
      <c r="C562" s="82" t="s">
        <v>24</v>
      </c>
      <c r="D562" s="36" t="s">
        <v>23</v>
      </c>
      <c r="E562" s="75"/>
      <c r="F562" s="75"/>
      <c r="G562" s="37"/>
      <c r="H562" s="87"/>
      <c r="I562" s="87"/>
      <c r="J562" s="87"/>
      <c r="K562" s="58">
        <f>SUM(H562:J562)</f>
        <v>0</v>
      </c>
      <c r="L562" s="87">
        <v>40</v>
      </c>
      <c r="M562" s="87"/>
      <c r="N562" s="87"/>
      <c r="O562" s="58">
        <f>SUM(L562:N562)</f>
        <v>40</v>
      </c>
      <c r="P562" s="46"/>
      <c r="Q562" s="46"/>
      <c r="R562" s="38">
        <f t="shared" si="106"/>
        <v>0</v>
      </c>
      <c r="S562" s="38">
        <f t="shared" si="106"/>
        <v>40</v>
      </c>
      <c r="T562" s="115">
        <f>(S562*Z562/1000)/AA562</f>
        <v>1.72</v>
      </c>
      <c r="U562" s="115">
        <f t="shared" si="108"/>
        <v>0.97199999999999998</v>
      </c>
      <c r="V562" s="35"/>
      <c r="W562" s="35"/>
      <c r="X562" s="39"/>
      <c r="Y562" s="39"/>
      <c r="Z562" s="35">
        <v>43</v>
      </c>
      <c r="AA562" s="35">
        <v>1</v>
      </c>
      <c r="AB562" s="40">
        <v>24.3</v>
      </c>
      <c r="AC562" s="41"/>
    </row>
    <row r="563" spans="1:30" ht="15" customHeight="1">
      <c r="A563" s="55">
        <v>1</v>
      </c>
      <c r="B563" s="74"/>
      <c r="C563" s="127" t="s">
        <v>46</v>
      </c>
      <c r="D563" s="93" t="s">
        <v>23</v>
      </c>
      <c r="E563" s="128">
        <v>0</v>
      </c>
      <c r="F563" s="128">
        <v>0</v>
      </c>
      <c r="G563" s="37"/>
      <c r="H563" s="129"/>
      <c r="I563" s="129">
        <v>26</v>
      </c>
      <c r="J563" s="57"/>
      <c r="K563" s="57">
        <f>SUM(H563:J563)</f>
        <v>26</v>
      </c>
      <c r="L563" s="129"/>
      <c r="M563" s="129"/>
      <c r="N563" s="57"/>
      <c r="O563" s="57">
        <f>SUM(L563:N563)</f>
        <v>0</v>
      </c>
      <c r="P563" s="38"/>
      <c r="Q563" s="38"/>
      <c r="R563" s="38">
        <f t="shared" si="106"/>
        <v>0</v>
      </c>
      <c r="S563" s="38">
        <f t="shared" si="106"/>
        <v>0</v>
      </c>
      <c r="T563" s="116">
        <f>(K563*Z563/1000)/AA563</f>
        <v>0.32500000000000001</v>
      </c>
      <c r="U563" s="116">
        <f>K563*AB563/1000</f>
        <v>0.35099999999999998</v>
      </c>
      <c r="V563" s="55"/>
      <c r="W563" s="55"/>
      <c r="X563" s="130"/>
      <c r="Y563" s="130"/>
      <c r="Z563" s="55">
        <v>25</v>
      </c>
      <c r="AA563" s="55">
        <v>2</v>
      </c>
      <c r="AB563" s="69">
        <v>13.5</v>
      </c>
      <c r="AC563" s="131"/>
    </row>
    <row r="564" spans="1:30" s="84" customFormat="1" ht="15" customHeight="1">
      <c r="A564" s="35"/>
      <c r="B564" s="74"/>
      <c r="C564" s="82" t="s">
        <v>24</v>
      </c>
      <c r="D564" s="36" t="s">
        <v>23</v>
      </c>
      <c r="E564" s="75"/>
      <c r="F564" s="75"/>
      <c r="G564" s="37"/>
      <c r="H564" s="87"/>
      <c r="I564" s="87">
        <f>SUM(I563:I563)</f>
        <v>26</v>
      </c>
      <c r="J564" s="87">
        <f>SUM(J563:J563)</f>
        <v>0</v>
      </c>
      <c r="K564" s="87">
        <f>SUM(K563:K563)</f>
        <v>26</v>
      </c>
      <c r="L564" s="87"/>
      <c r="M564" s="87">
        <f>SUM(M563:M563)</f>
        <v>0</v>
      </c>
      <c r="N564" s="87">
        <f>SUM(N563:N563)</f>
        <v>0</v>
      </c>
      <c r="O564" s="87">
        <f>SUM(O563:O563)</f>
        <v>0</v>
      </c>
      <c r="P564" s="46"/>
      <c r="Q564" s="46"/>
      <c r="R564" s="38">
        <f t="shared" si="106"/>
        <v>0</v>
      </c>
      <c r="S564" s="38">
        <f t="shared" si="106"/>
        <v>0</v>
      </c>
      <c r="T564" s="115">
        <f>(K564*Z564/1000)/AA564</f>
        <v>0.32500000000000001</v>
      </c>
      <c r="U564" s="115">
        <f>K564*AB564/1000</f>
        <v>0.35099999999999998</v>
      </c>
      <c r="V564" s="35"/>
      <c r="W564" s="35"/>
      <c r="X564" s="39"/>
      <c r="Y564" s="39"/>
      <c r="Z564" s="35">
        <v>25</v>
      </c>
      <c r="AA564" s="35">
        <v>2</v>
      </c>
      <c r="AB564" s="40">
        <v>13.5</v>
      </c>
      <c r="AC564" s="41"/>
    </row>
    <row r="565" spans="1:30" ht="15" customHeight="1">
      <c r="A565" s="42">
        <v>1</v>
      </c>
      <c r="B565" s="126"/>
      <c r="C565" s="98" t="s">
        <v>47</v>
      </c>
      <c r="D565" s="43" t="s">
        <v>23</v>
      </c>
      <c r="E565" s="43">
        <v>33</v>
      </c>
      <c r="F565" s="44">
        <v>86</v>
      </c>
      <c r="G565" s="45"/>
      <c r="H565" s="46"/>
      <c r="I565" s="38">
        <v>18</v>
      </c>
      <c r="J565" s="38"/>
      <c r="K565" s="38">
        <f>SUM(H565:J565)</f>
        <v>18</v>
      </c>
      <c r="L565" s="46"/>
      <c r="M565" s="38"/>
      <c r="N565" s="38"/>
      <c r="O565" s="38">
        <f>SUM(L565:N565)</f>
        <v>0</v>
      </c>
      <c r="P565" s="38"/>
      <c r="Q565" s="38"/>
      <c r="R565" s="38">
        <f t="shared" si="106"/>
        <v>0</v>
      </c>
      <c r="S565" s="38">
        <f t="shared" si="106"/>
        <v>0</v>
      </c>
      <c r="T565" s="116">
        <f>(K565*Z565/1000)/AA565</f>
        <v>0.54</v>
      </c>
      <c r="U565" s="116">
        <f>AB565*K565/1000</f>
        <v>0.30599999999999999</v>
      </c>
      <c r="V565" s="45"/>
      <c r="W565" s="88"/>
      <c r="X565" s="88"/>
      <c r="Y565" s="88"/>
      <c r="Z565" s="128">
        <v>60</v>
      </c>
      <c r="AA565" s="43">
        <v>2</v>
      </c>
      <c r="AB565" s="48">
        <v>17</v>
      </c>
      <c r="AC565" s="88"/>
    </row>
    <row r="566" spans="1:30" ht="15" customHeight="1">
      <c r="A566" s="42">
        <v>2</v>
      </c>
      <c r="B566" s="126"/>
      <c r="C566" s="98" t="s">
        <v>47</v>
      </c>
      <c r="D566" s="43" t="s">
        <v>23</v>
      </c>
      <c r="E566" s="43">
        <v>0</v>
      </c>
      <c r="F566" s="44">
        <v>0</v>
      </c>
      <c r="G566" s="45"/>
      <c r="H566" s="38">
        <v>74</v>
      </c>
      <c r="I566" s="46"/>
      <c r="J566" s="38"/>
      <c r="K566" s="38">
        <f>SUM(H566:J566)</f>
        <v>74</v>
      </c>
      <c r="L566" s="38"/>
      <c r="M566" s="46"/>
      <c r="N566" s="38"/>
      <c r="O566" s="38">
        <f>SUM(L566:N566)</f>
        <v>0</v>
      </c>
      <c r="P566" s="38"/>
      <c r="Q566" s="38"/>
      <c r="R566" s="38">
        <f t="shared" si="106"/>
        <v>0</v>
      </c>
      <c r="S566" s="38">
        <f t="shared" si="106"/>
        <v>0</v>
      </c>
      <c r="T566" s="116">
        <f t="shared" ref="T566:T567" si="109">(K566*Z566/1000)/AA566</f>
        <v>2.2200000000000002</v>
      </c>
      <c r="U566" s="116">
        <f t="shared" ref="U566:U567" si="110">AB566*K566/1000</f>
        <v>1.258</v>
      </c>
      <c r="V566" s="45"/>
      <c r="W566" s="88"/>
      <c r="X566" s="88"/>
      <c r="Y566" s="88"/>
      <c r="Z566" s="128">
        <v>60</v>
      </c>
      <c r="AA566" s="43">
        <v>2</v>
      </c>
      <c r="AB566" s="48">
        <v>17</v>
      </c>
      <c r="AC566" s="88"/>
    </row>
    <row r="567" spans="1:30" s="84" customFormat="1" ht="15" customHeight="1">
      <c r="A567" s="49"/>
      <c r="B567" s="85"/>
      <c r="C567" s="50" t="s">
        <v>24</v>
      </c>
      <c r="D567" s="45" t="s">
        <v>23</v>
      </c>
      <c r="E567" s="45"/>
      <c r="F567" s="45"/>
      <c r="G567" s="45"/>
      <c r="H567" s="46">
        <f t="shared" ref="H567:O567" si="111">SUM(H565:H566)</f>
        <v>74</v>
      </c>
      <c r="I567" s="46">
        <f t="shared" si="111"/>
        <v>18</v>
      </c>
      <c r="J567" s="46">
        <f t="shared" si="111"/>
        <v>0</v>
      </c>
      <c r="K567" s="46">
        <f t="shared" si="111"/>
        <v>92</v>
      </c>
      <c r="L567" s="46">
        <f t="shared" si="111"/>
        <v>0</v>
      </c>
      <c r="M567" s="46">
        <f t="shared" si="111"/>
        <v>0</v>
      </c>
      <c r="N567" s="46">
        <f t="shared" si="111"/>
        <v>0</v>
      </c>
      <c r="O567" s="46">
        <f t="shared" si="111"/>
        <v>0</v>
      </c>
      <c r="P567" s="46"/>
      <c r="Q567" s="46"/>
      <c r="R567" s="46">
        <f t="shared" si="106"/>
        <v>0</v>
      </c>
      <c r="S567" s="46">
        <f t="shared" si="106"/>
        <v>0</v>
      </c>
      <c r="T567" s="115">
        <f t="shared" si="109"/>
        <v>2.76</v>
      </c>
      <c r="U567" s="115">
        <f t="shared" si="110"/>
        <v>1.5640000000000001</v>
      </c>
      <c r="V567" s="45"/>
      <c r="W567" s="88"/>
      <c r="X567" s="88"/>
      <c r="Y567" s="88"/>
      <c r="Z567" s="75">
        <v>60</v>
      </c>
      <c r="AA567" s="45">
        <v>2</v>
      </c>
      <c r="AB567" s="53">
        <v>17</v>
      </c>
      <c r="AC567" s="88"/>
    </row>
    <row r="568" spans="1:30" s="84" customFormat="1" ht="15" customHeight="1">
      <c r="A568" s="42">
        <v>1</v>
      </c>
      <c r="B568" s="126"/>
      <c r="C568" s="98" t="s">
        <v>218</v>
      </c>
      <c r="D568" s="43" t="s">
        <v>23</v>
      </c>
      <c r="E568" s="43">
        <v>0</v>
      </c>
      <c r="F568" s="44">
        <v>0</v>
      </c>
      <c r="G568" s="45"/>
      <c r="H568" s="38">
        <v>72</v>
      </c>
      <c r="I568" s="46"/>
      <c r="J568" s="38"/>
      <c r="K568" s="57">
        <f>SUM(H568:J568)</f>
        <v>72</v>
      </c>
      <c r="L568" s="38"/>
      <c r="M568" s="46"/>
      <c r="N568" s="38"/>
      <c r="O568" s="57"/>
      <c r="P568" s="356">
        <f>SUM(H568+L568)</f>
        <v>72</v>
      </c>
      <c r="Q568" s="61"/>
      <c r="R568" s="55"/>
      <c r="S568" s="38">
        <f>SUM(K568+O568)</f>
        <v>72</v>
      </c>
      <c r="T568" s="116">
        <f>Z568/AA568*K568/1000</f>
        <v>5.4999999999999997E-3</v>
      </c>
      <c r="U568" s="116">
        <f>AB568*K568/1000</f>
        <v>2.1599999999999998E-2</v>
      </c>
      <c r="V568" s="55"/>
      <c r="W568" s="61"/>
      <c r="X568" s="55"/>
      <c r="Y568" s="61"/>
      <c r="Z568" s="189">
        <v>22</v>
      </c>
      <c r="AA568" s="43">
        <v>288</v>
      </c>
      <c r="AB568" s="48">
        <v>0.3</v>
      </c>
      <c r="AC568" s="55"/>
    </row>
    <row r="569" spans="1:30" s="84" customFormat="1" ht="15" customHeight="1">
      <c r="A569" s="35"/>
      <c r="B569" s="74"/>
      <c r="C569" s="191" t="s">
        <v>24</v>
      </c>
      <c r="D569" s="36" t="s">
        <v>23</v>
      </c>
      <c r="E569" s="192"/>
      <c r="F569" s="192"/>
      <c r="G569" s="37"/>
      <c r="H569" s="193">
        <f>SUM(H568:H568)</f>
        <v>72</v>
      </c>
      <c r="I569" s="193"/>
      <c r="J569" s="193">
        <f>SUM(J568:J568)</f>
        <v>0</v>
      </c>
      <c r="K569" s="193">
        <f>SUM(K568:K568)</f>
        <v>72</v>
      </c>
      <c r="L569" s="193"/>
      <c r="M569" s="193"/>
      <c r="N569" s="193"/>
      <c r="O569" s="193"/>
      <c r="P569" s="35"/>
      <c r="Q569" s="357"/>
      <c r="R569" s="35"/>
      <c r="S569" s="46">
        <f>SUM(K569+O569)</f>
        <v>72</v>
      </c>
      <c r="T569" s="115">
        <f>Z569/AA569*K569/1000</f>
        <v>5.4999999999999997E-3</v>
      </c>
      <c r="U569" s="115">
        <f>AB569*K569/1000</f>
        <v>2.1599999999999998E-2</v>
      </c>
      <c r="V569" s="35"/>
      <c r="W569" s="357"/>
      <c r="X569" s="35"/>
      <c r="Y569" s="357"/>
      <c r="Z569" s="35">
        <v>22</v>
      </c>
      <c r="AA569" s="35">
        <v>288</v>
      </c>
      <c r="AB569" s="40">
        <v>0.3</v>
      </c>
      <c r="AC569" s="35"/>
    </row>
    <row r="570" spans="1:30" s="84" customFormat="1" ht="15" customHeight="1">
      <c r="A570" s="55">
        <v>1</v>
      </c>
      <c r="B570" s="74"/>
      <c r="C570" s="358" t="s">
        <v>322</v>
      </c>
      <c r="D570" s="93" t="s">
        <v>23</v>
      </c>
      <c r="E570" s="189">
        <v>0</v>
      </c>
      <c r="F570" s="189">
        <v>0</v>
      </c>
      <c r="G570" s="37"/>
      <c r="H570" s="190">
        <v>10</v>
      </c>
      <c r="I570" s="190"/>
      <c r="J570" s="57"/>
      <c r="K570" s="57">
        <f>SUM(H570:J570)</f>
        <v>10</v>
      </c>
      <c r="L570" s="190"/>
      <c r="M570" s="190"/>
      <c r="N570" s="57"/>
      <c r="O570" s="57"/>
      <c r="P570" s="55"/>
      <c r="Q570" s="61"/>
      <c r="R570" s="55"/>
      <c r="S570" s="38">
        <f>SUM(K570+O570)</f>
        <v>10</v>
      </c>
      <c r="T570" s="116">
        <f>Z570/AA570*K570/1000</f>
        <v>0.125</v>
      </c>
      <c r="U570" s="116">
        <f>AB570*K570/1000</f>
        <v>0.13500000000000001</v>
      </c>
      <c r="V570" s="55"/>
      <c r="W570" s="61"/>
      <c r="X570" s="55"/>
      <c r="Y570" s="61"/>
      <c r="Z570" s="55">
        <v>25</v>
      </c>
      <c r="AA570" s="55">
        <v>2</v>
      </c>
      <c r="AB570" s="69">
        <v>13.5</v>
      </c>
      <c r="AC570" s="55"/>
    </row>
    <row r="571" spans="1:30" s="84" customFormat="1" ht="15" customHeight="1">
      <c r="A571" s="35"/>
      <c r="B571" s="74"/>
      <c r="C571" s="191" t="s">
        <v>24</v>
      </c>
      <c r="D571" s="36" t="s">
        <v>23</v>
      </c>
      <c r="E571" s="192"/>
      <c r="F571" s="192"/>
      <c r="G571" s="37"/>
      <c r="H571" s="193">
        <f>SUM(H570)</f>
        <v>10</v>
      </c>
      <c r="I571" s="193">
        <f>SUM(I570)</f>
        <v>0</v>
      </c>
      <c r="J571" s="193">
        <f>SUM(J570)</f>
        <v>0</v>
      </c>
      <c r="K571" s="193">
        <f>SUM(K570)</f>
        <v>10</v>
      </c>
      <c r="L571" s="193"/>
      <c r="M571" s="193"/>
      <c r="N571" s="193"/>
      <c r="O571" s="193"/>
      <c r="P571" s="35"/>
      <c r="Q571" s="357"/>
      <c r="R571" s="35"/>
      <c r="S571" s="46">
        <f>SUM(K571+O571)</f>
        <v>10</v>
      </c>
      <c r="T571" s="115">
        <f>Z571/AA571*K571/1000</f>
        <v>0.125</v>
      </c>
      <c r="U571" s="115">
        <f>AB571*K571/1000</f>
        <v>0.13500000000000001</v>
      </c>
      <c r="V571" s="35"/>
      <c r="W571" s="357"/>
      <c r="X571" s="35"/>
      <c r="Y571" s="357"/>
      <c r="Z571" s="35">
        <v>25</v>
      </c>
      <c r="AA571" s="35">
        <v>2</v>
      </c>
      <c r="AB571" s="40">
        <v>13.5</v>
      </c>
      <c r="AC571" s="35"/>
    </row>
    <row r="572" spans="1:30" s="84" customFormat="1" ht="15" customHeight="1">
      <c r="A572" s="61"/>
      <c r="B572" s="62"/>
      <c r="C572" s="50" t="s">
        <v>42</v>
      </c>
      <c r="D572" s="45"/>
      <c r="E572" s="45"/>
      <c r="F572" s="45"/>
      <c r="G572" s="51"/>
      <c r="H572" s="46"/>
      <c r="I572" s="46"/>
      <c r="J572" s="46"/>
      <c r="K572" s="46"/>
      <c r="L572" s="46"/>
      <c r="M572" s="46"/>
      <c r="N572" s="46"/>
      <c r="O572" s="46"/>
      <c r="P572" s="46"/>
      <c r="Q572" s="61"/>
      <c r="R572" s="55"/>
      <c r="S572" s="38"/>
      <c r="T572" s="115">
        <f>SUM(T568:T571)/2</f>
        <v>0.1305</v>
      </c>
      <c r="U572" s="115">
        <f>SUM(U568:U571)/2</f>
        <v>0.15660000000000002</v>
      </c>
      <c r="V572" s="55"/>
      <c r="W572" s="61"/>
      <c r="X572" s="55"/>
      <c r="Y572" s="61"/>
      <c r="Z572" s="55"/>
      <c r="AA572" s="61"/>
      <c r="AB572" s="55"/>
      <c r="AC572" s="55"/>
    </row>
    <row r="573" spans="1:30" s="84" customFormat="1" ht="15" customHeight="1">
      <c r="A573" s="99">
        <v>1</v>
      </c>
      <c r="B573" s="100"/>
      <c r="C573" s="98" t="s">
        <v>38</v>
      </c>
      <c r="D573" s="43" t="s">
        <v>23</v>
      </c>
      <c r="E573" s="60">
        <v>0</v>
      </c>
      <c r="F573" s="60">
        <v>0</v>
      </c>
      <c r="G573" s="60">
        <v>0</v>
      </c>
      <c r="H573" s="38">
        <v>9</v>
      </c>
      <c r="I573" s="38"/>
      <c r="J573" s="38"/>
      <c r="K573" s="38">
        <f>SUM(H573:J573)</f>
        <v>9</v>
      </c>
      <c r="L573" s="38"/>
      <c r="M573" s="38"/>
      <c r="N573" s="38"/>
      <c r="O573" s="38"/>
      <c r="P573" s="97"/>
      <c r="Q573" s="97"/>
      <c r="R573" s="38">
        <f t="shared" ref="R573:S577" si="112">N573</f>
        <v>0</v>
      </c>
      <c r="S573" s="38">
        <f t="shared" si="112"/>
        <v>0</v>
      </c>
      <c r="T573" s="116">
        <f>Z573/AA573*K573/1000</f>
        <v>2.7E-2</v>
      </c>
      <c r="U573" s="116">
        <f>AB573*K573/1000</f>
        <v>2.7E-2</v>
      </c>
      <c r="V573" s="100"/>
      <c r="W573" s="100"/>
      <c r="X573" s="100"/>
      <c r="Y573" s="100"/>
      <c r="Z573" s="45">
        <v>3</v>
      </c>
      <c r="AA573" s="45">
        <v>1</v>
      </c>
      <c r="AB573" s="80">
        <v>3</v>
      </c>
      <c r="AC573" s="100"/>
      <c r="AD573" s="81"/>
    </row>
    <row r="574" spans="1:30" s="84" customFormat="1" ht="15" customHeight="1">
      <c r="A574" s="100"/>
      <c r="B574" s="100"/>
      <c r="C574" s="50" t="s">
        <v>24</v>
      </c>
      <c r="D574" s="45" t="s">
        <v>23</v>
      </c>
      <c r="E574" s="45"/>
      <c r="F574" s="45"/>
      <c r="G574" s="45"/>
      <c r="H574" s="46">
        <f>SUM(H573)</f>
        <v>9</v>
      </c>
      <c r="I574" s="46"/>
      <c r="J574" s="46"/>
      <c r="K574" s="46">
        <f>SUM(K573)</f>
        <v>9</v>
      </c>
      <c r="L574" s="46"/>
      <c r="M574" s="46"/>
      <c r="N574" s="46"/>
      <c r="O574" s="46"/>
      <c r="P574" s="97"/>
      <c r="Q574" s="97"/>
      <c r="R574" s="46">
        <f t="shared" si="112"/>
        <v>0</v>
      </c>
      <c r="S574" s="46">
        <f t="shared" si="112"/>
        <v>0</v>
      </c>
      <c r="T574" s="116">
        <f>SUM(T573,,)</f>
        <v>2.7E-2</v>
      </c>
      <c r="U574" s="115"/>
      <c r="V574" s="100"/>
      <c r="W574" s="100"/>
      <c r="X574" s="100"/>
      <c r="Y574" s="100"/>
      <c r="Z574" s="43"/>
      <c r="AA574" s="43"/>
      <c r="AB574" s="70"/>
      <c r="AC574" s="100"/>
      <c r="AD574" s="81"/>
    </row>
    <row r="575" spans="1:30" s="84" customFormat="1" ht="15" customHeight="1">
      <c r="A575" s="99">
        <v>1</v>
      </c>
      <c r="B575" s="100"/>
      <c r="C575" s="98" t="s">
        <v>39</v>
      </c>
      <c r="D575" s="43" t="s">
        <v>23</v>
      </c>
      <c r="E575" s="60">
        <v>0</v>
      </c>
      <c r="F575" s="60">
        <v>0</v>
      </c>
      <c r="G575" s="60">
        <v>0</v>
      </c>
      <c r="H575" s="38">
        <v>9</v>
      </c>
      <c r="I575" s="38"/>
      <c r="J575" s="38"/>
      <c r="K575" s="38">
        <f>SUM(H575:J575)</f>
        <v>9</v>
      </c>
      <c r="L575" s="38"/>
      <c r="M575" s="38"/>
      <c r="N575" s="38"/>
      <c r="O575" s="38"/>
      <c r="P575" s="97"/>
      <c r="Q575" s="97"/>
      <c r="R575" s="38">
        <f t="shared" si="112"/>
        <v>0</v>
      </c>
      <c r="S575" s="38">
        <f t="shared" si="112"/>
        <v>0</v>
      </c>
      <c r="T575" s="116">
        <f t="shared" ref="T575" si="113">Z575/AA575*K575/1000</f>
        <v>2.7E-2</v>
      </c>
      <c r="U575" s="116">
        <f>AB575*K575/1000</f>
        <v>2.7E-2</v>
      </c>
      <c r="V575" s="100"/>
      <c r="W575" s="100"/>
      <c r="X575" s="100"/>
      <c r="Y575" s="100"/>
      <c r="Z575" s="45">
        <v>3</v>
      </c>
      <c r="AA575" s="45">
        <v>1</v>
      </c>
      <c r="AB575" s="80">
        <v>3</v>
      </c>
      <c r="AC575" s="100"/>
      <c r="AD575" s="81"/>
    </row>
    <row r="576" spans="1:30" s="84" customFormat="1" ht="15" customHeight="1">
      <c r="A576" s="100"/>
      <c r="B576" s="100"/>
      <c r="C576" s="50" t="s">
        <v>24</v>
      </c>
      <c r="D576" s="45" t="s">
        <v>23</v>
      </c>
      <c r="E576" s="45"/>
      <c r="F576" s="45"/>
      <c r="G576" s="45"/>
      <c r="H576" s="46">
        <f>SUM(H575)</f>
        <v>9</v>
      </c>
      <c r="I576" s="46"/>
      <c r="J576" s="46"/>
      <c r="K576" s="46">
        <f>SUM(K575)</f>
        <v>9</v>
      </c>
      <c r="L576" s="46"/>
      <c r="M576" s="46"/>
      <c r="N576" s="46"/>
      <c r="O576" s="46"/>
      <c r="P576" s="97"/>
      <c r="Q576" s="97"/>
      <c r="R576" s="46">
        <f t="shared" si="112"/>
        <v>0</v>
      </c>
      <c r="S576" s="46">
        <f t="shared" si="112"/>
        <v>0</v>
      </c>
      <c r="T576" s="115">
        <f>SUM(T575,,)</f>
        <v>2.7E-2</v>
      </c>
      <c r="U576" s="115">
        <f>SUM(U575)</f>
        <v>2.7E-2</v>
      </c>
      <c r="V576" s="100"/>
      <c r="W576" s="100"/>
      <c r="X576" s="100"/>
      <c r="Y576" s="100"/>
      <c r="Z576" s="100"/>
      <c r="AA576" s="100"/>
      <c r="AB576" s="100"/>
      <c r="AC576" s="100"/>
      <c r="AD576" s="81"/>
    </row>
    <row r="577" spans="1:256" s="84" customFormat="1" ht="15" customHeight="1">
      <c r="A577" s="100"/>
      <c r="B577" s="100"/>
      <c r="C577" s="50" t="s">
        <v>5</v>
      </c>
      <c r="D577" s="45"/>
      <c r="E577" s="45"/>
      <c r="F577" s="45"/>
      <c r="G577" s="45"/>
      <c r="H577" s="46"/>
      <c r="I577" s="46"/>
      <c r="J577" s="46"/>
      <c r="K577" s="46"/>
      <c r="L577" s="46"/>
      <c r="M577" s="46"/>
      <c r="N577" s="46"/>
      <c r="O577" s="46"/>
      <c r="P577" s="38"/>
      <c r="Q577" s="38"/>
      <c r="R577" s="38">
        <f t="shared" si="112"/>
        <v>0</v>
      </c>
      <c r="S577" s="38">
        <f t="shared" si="112"/>
        <v>0</v>
      </c>
      <c r="T577" s="115">
        <f>SUM(T573:T576)/2</f>
        <v>5.3999999999999999E-2</v>
      </c>
      <c r="U577" s="115">
        <f>SUM(U573:U576)/2</f>
        <v>4.0500000000000001E-2</v>
      </c>
      <c r="V577" s="45"/>
      <c r="W577" s="88"/>
      <c r="X577" s="88"/>
      <c r="Y577" s="88"/>
      <c r="Z577" s="75"/>
      <c r="AA577" s="45"/>
      <c r="AB577" s="80"/>
      <c r="AC577" s="88"/>
      <c r="AD577" s="81"/>
    </row>
    <row r="578" spans="1:256" ht="15" customHeight="1">
      <c r="A578" s="42"/>
      <c r="B578" s="92"/>
      <c r="C578" s="52" t="s">
        <v>223</v>
      </c>
      <c r="D578" s="93"/>
      <c r="E578" s="43"/>
      <c r="F578" s="43"/>
      <c r="G578" s="43"/>
      <c r="H578" s="38"/>
      <c r="I578" s="38"/>
      <c r="J578" s="38"/>
      <c r="K578" s="38"/>
      <c r="L578" s="38"/>
      <c r="M578" s="38"/>
      <c r="N578" s="38"/>
      <c r="O578" s="38"/>
      <c r="P578" s="38"/>
      <c r="Q578" s="38"/>
      <c r="R578" s="38"/>
      <c r="S578" s="38"/>
      <c r="T578" s="116"/>
      <c r="U578" s="116"/>
      <c r="V578" s="71"/>
      <c r="W578" s="72"/>
      <c r="X578" s="57"/>
      <c r="Y578" s="57"/>
      <c r="Z578" s="71"/>
      <c r="AA578" s="71"/>
      <c r="AB578" s="73"/>
      <c r="AC578" s="72"/>
    </row>
    <row r="579" spans="1:256" ht="15" customHeight="1">
      <c r="A579" s="99">
        <v>1</v>
      </c>
      <c r="B579" s="181"/>
      <c r="C579" s="137" t="s">
        <v>316</v>
      </c>
      <c r="D579" s="93" t="s">
        <v>23</v>
      </c>
      <c r="E579" s="29">
        <v>0</v>
      </c>
      <c r="F579" s="30">
        <v>0</v>
      </c>
      <c r="G579" s="30"/>
      <c r="H579" s="182"/>
      <c r="I579" s="182"/>
      <c r="J579" s="182"/>
      <c r="K579" s="182">
        <f>SUM(J579,I579,H579)</f>
        <v>0</v>
      </c>
      <c r="L579" s="182">
        <v>36</v>
      </c>
      <c r="M579" s="182"/>
      <c r="N579" s="182"/>
      <c r="O579" s="182">
        <f>SUM(N579,M579,L579)</f>
        <v>36</v>
      </c>
      <c r="P579" s="38"/>
      <c r="Q579" s="38"/>
      <c r="R579" s="38">
        <f t="shared" si="106"/>
        <v>0</v>
      </c>
      <c r="S579" s="38">
        <f t="shared" si="106"/>
        <v>36</v>
      </c>
      <c r="T579" s="116">
        <f t="shared" ref="T579" si="114">Z579/AA579*S579/1000</f>
        <v>1.7999999999999999E-2</v>
      </c>
      <c r="U579" s="116">
        <f t="shared" ref="U579" si="115">AB579*S579/1000</f>
        <v>1.26E-2</v>
      </c>
      <c r="V579" s="183"/>
      <c r="W579" s="183"/>
      <c r="X579" s="183"/>
      <c r="Y579" s="183"/>
      <c r="Z579" s="177">
        <v>6</v>
      </c>
      <c r="AA579" s="128">
        <v>12</v>
      </c>
      <c r="AB579" s="184">
        <v>0.35</v>
      </c>
      <c r="AC579" s="131"/>
    </row>
    <row r="580" spans="1:256" ht="15" customHeight="1">
      <c r="A580" s="99"/>
      <c r="B580" s="181"/>
      <c r="C580" s="50" t="s">
        <v>24</v>
      </c>
      <c r="D580" s="45" t="s">
        <v>23</v>
      </c>
      <c r="E580" s="45"/>
      <c r="F580" s="45"/>
      <c r="G580" s="45"/>
      <c r="H580" s="46">
        <f t="shared" ref="H580:O580" si="116">SUM(H578:H579)</f>
        <v>0</v>
      </c>
      <c r="I580" s="46">
        <f t="shared" si="116"/>
        <v>0</v>
      </c>
      <c r="J580" s="46">
        <f t="shared" si="116"/>
        <v>0</v>
      </c>
      <c r="K580" s="46">
        <f t="shared" si="116"/>
        <v>0</v>
      </c>
      <c r="L580" s="46">
        <f t="shared" si="116"/>
        <v>36</v>
      </c>
      <c r="M580" s="46">
        <f t="shared" si="116"/>
        <v>0</v>
      </c>
      <c r="N580" s="46">
        <f t="shared" si="116"/>
        <v>0</v>
      </c>
      <c r="O580" s="46">
        <f t="shared" si="116"/>
        <v>36</v>
      </c>
      <c r="P580" s="46"/>
      <c r="Q580" s="46"/>
      <c r="R580" s="38">
        <f t="shared" si="106"/>
        <v>0</v>
      </c>
      <c r="S580" s="38">
        <f t="shared" si="106"/>
        <v>36</v>
      </c>
      <c r="T580" s="115">
        <f>SUM(T579)</f>
        <v>1.7999999999999999E-2</v>
      </c>
      <c r="U580" s="115">
        <f>SUM(U579)</f>
        <v>1.26E-2</v>
      </c>
      <c r="V580" s="183"/>
      <c r="W580" s="183"/>
      <c r="X580" s="183"/>
      <c r="Y580" s="183"/>
      <c r="Z580" s="177"/>
      <c r="AA580" s="128"/>
      <c r="AB580" s="359"/>
      <c r="AC580" s="131"/>
    </row>
    <row r="581" spans="1:256" ht="15" customHeight="1">
      <c r="A581" s="49"/>
      <c r="B581" s="85"/>
      <c r="C581" s="50" t="s">
        <v>5</v>
      </c>
      <c r="D581" s="36"/>
      <c r="E581" s="45"/>
      <c r="F581" s="51"/>
      <c r="G581" s="51"/>
      <c r="H581" s="91"/>
      <c r="I581" s="91"/>
      <c r="J581" s="91"/>
      <c r="K581" s="91"/>
      <c r="L581" s="91"/>
      <c r="M581" s="91"/>
      <c r="N581" s="91"/>
      <c r="O581" s="91"/>
      <c r="P581" s="38"/>
      <c r="Q581" s="38"/>
      <c r="R581" s="38">
        <f t="shared" si="106"/>
        <v>0</v>
      </c>
      <c r="S581" s="38">
        <f t="shared" si="106"/>
        <v>0</v>
      </c>
      <c r="T581" s="117">
        <f>SUM(T515:T580)/2</f>
        <v>218.10674999999992</v>
      </c>
      <c r="U581" s="117">
        <f>SUM(U515:U580)/2</f>
        <v>171.10248999999993</v>
      </c>
      <c r="V581" s="45"/>
      <c r="W581" s="88"/>
      <c r="X581" s="88"/>
      <c r="Y581" s="88"/>
      <c r="Z581" s="94"/>
      <c r="AA581" s="45"/>
      <c r="AB581" s="53"/>
      <c r="AC581" s="88"/>
    </row>
    <row r="582" spans="1:256">
      <c r="A582" s="100"/>
      <c r="B582" s="100"/>
      <c r="C582" s="360" t="s">
        <v>317</v>
      </c>
      <c r="D582" s="95"/>
      <c r="E582" s="95"/>
      <c r="F582" s="95"/>
      <c r="G582" s="95"/>
      <c r="H582" s="95"/>
      <c r="I582" s="95"/>
      <c r="J582" s="95"/>
      <c r="K582" s="95"/>
      <c r="L582" s="95"/>
      <c r="M582" s="95"/>
      <c r="N582" s="95"/>
      <c r="O582" s="95"/>
      <c r="P582" s="95"/>
      <c r="Q582" s="95"/>
      <c r="R582" s="95"/>
      <c r="S582" s="95"/>
      <c r="T582" s="242">
        <f>SUM(T581+T512)</f>
        <v>298.61588636878395</v>
      </c>
      <c r="U582" s="242">
        <f>SUM(U581+U512)</f>
        <v>222.69594699999993</v>
      </c>
      <c r="V582" s="95"/>
      <c r="W582" s="95"/>
      <c r="X582" s="95"/>
      <c r="Y582" s="95"/>
      <c r="Z582" s="95"/>
      <c r="AA582" s="95"/>
      <c r="AB582" s="95"/>
      <c r="AC582" s="95"/>
    </row>
    <row r="583" spans="1:256" s="362" customFormat="1">
      <c r="A583" s="361"/>
      <c r="B583" s="361"/>
      <c r="C583" s="361"/>
      <c r="F583" s="411"/>
      <c r="G583" s="411"/>
      <c r="H583" s="411"/>
      <c r="I583" s="411"/>
      <c r="J583" s="411"/>
      <c r="K583" s="361"/>
      <c r="M583" s="361"/>
      <c r="N583" s="361"/>
      <c r="O583" s="361"/>
      <c r="P583" s="361"/>
      <c r="Q583" s="361"/>
      <c r="R583" s="361"/>
      <c r="S583" s="361"/>
      <c r="T583" s="361"/>
      <c r="U583" s="361"/>
      <c r="V583" s="361"/>
      <c r="W583" s="361"/>
      <c r="X583" s="361"/>
      <c r="Y583" s="361"/>
      <c r="Z583" s="361"/>
      <c r="AA583" s="361"/>
      <c r="AB583" s="361"/>
      <c r="AC583" s="361"/>
      <c r="AD583" s="361"/>
      <c r="AE583" s="361"/>
      <c r="AF583" s="361"/>
      <c r="AG583" s="361"/>
      <c r="AH583" s="361"/>
      <c r="AI583" s="361"/>
      <c r="AJ583" s="361"/>
      <c r="AK583" s="361"/>
      <c r="AL583" s="361"/>
      <c r="AM583" s="361"/>
      <c r="AN583" s="361"/>
      <c r="AO583" s="361"/>
      <c r="AP583" s="361"/>
      <c r="AQ583" s="361"/>
      <c r="AR583" s="361"/>
      <c r="AS583" s="361"/>
      <c r="AT583" s="361"/>
      <c r="AU583" s="361"/>
      <c r="AV583" s="361"/>
      <c r="AW583" s="361"/>
      <c r="AX583" s="361"/>
      <c r="AY583" s="361"/>
      <c r="AZ583" s="361"/>
      <c r="BA583" s="361"/>
      <c r="BB583" s="361"/>
      <c r="BC583" s="361"/>
      <c r="BD583" s="361"/>
      <c r="BE583" s="361"/>
      <c r="BF583" s="361"/>
      <c r="BG583" s="361"/>
      <c r="BH583" s="361"/>
      <c r="BI583" s="361"/>
      <c r="BJ583" s="361"/>
      <c r="BK583" s="361"/>
      <c r="BL583" s="361"/>
      <c r="BM583" s="361"/>
      <c r="BN583" s="361"/>
      <c r="BO583" s="361"/>
      <c r="BP583" s="361"/>
      <c r="BQ583" s="361"/>
      <c r="BR583" s="361"/>
      <c r="BS583" s="361"/>
      <c r="BT583" s="361"/>
      <c r="BU583" s="361"/>
      <c r="BV583" s="361"/>
      <c r="BW583" s="361"/>
      <c r="BX583" s="361"/>
      <c r="BY583" s="361"/>
      <c r="BZ583" s="361"/>
      <c r="CA583" s="361"/>
      <c r="CB583" s="361"/>
      <c r="CC583" s="361"/>
      <c r="CD583" s="361"/>
      <c r="CE583" s="361"/>
      <c r="CF583" s="361"/>
      <c r="CG583" s="361"/>
      <c r="CH583" s="361"/>
      <c r="CI583" s="361"/>
      <c r="CJ583" s="361"/>
      <c r="CK583" s="361"/>
      <c r="CL583" s="361"/>
      <c r="CM583" s="361"/>
      <c r="CN583" s="361"/>
      <c r="CO583" s="361"/>
      <c r="CP583" s="361"/>
      <c r="CQ583" s="361"/>
      <c r="CR583" s="361"/>
      <c r="CS583" s="361"/>
      <c r="CT583" s="361"/>
      <c r="CU583" s="361"/>
      <c r="CV583" s="361"/>
      <c r="CW583" s="361"/>
      <c r="CX583" s="361"/>
      <c r="CY583" s="361"/>
      <c r="CZ583" s="361"/>
      <c r="DA583" s="361"/>
      <c r="DB583" s="361"/>
      <c r="DC583" s="361"/>
      <c r="DD583" s="361"/>
      <c r="DE583" s="361"/>
      <c r="DF583" s="361"/>
      <c r="DG583" s="361"/>
      <c r="DH583" s="361"/>
      <c r="DI583" s="361"/>
      <c r="DJ583" s="361"/>
      <c r="DK583" s="361"/>
      <c r="DL583" s="361"/>
      <c r="DM583" s="361"/>
      <c r="DN583" s="361"/>
      <c r="DO583" s="361"/>
      <c r="DP583" s="361"/>
      <c r="DQ583" s="361"/>
      <c r="DR583" s="361"/>
      <c r="DS583" s="361"/>
      <c r="DT583" s="361"/>
      <c r="DU583" s="361"/>
      <c r="DV583" s="361"/>
      <c r="DW583" s="361"/>
      <c r="DX583" s="361"/>
      <c r="DY583" s="361"/>
      <c r="DZ583" s="361"/>
      <c r="EA583" s="361"/>
      <c r="EB583" s="361"/>
      <c r="EC583" s="361"/>
      <c r="ED583" s="361"/>
      <c r="EE583" s="361"/>
      <c r="EF583" s="361"/>
      <c r="EG583" s="361"/>
      <c r="EH583" s="361"/>
      <c r="EI583" s="361"/>
      <c r="EJ583" s="361"/>
      <c r="EK583" s="361"/>
      <c r="EL583" s="361"/>
      <c r="EM583" s="361"/>
      <c r="EN583" s="361"/>
      <c r="EO583" s="361"/>
      <c r="EP583" s="361"/>
      <c r="EQ583" s="361"/>
      <c r="ER583" s="361"/>
      <c r="ES583" s="361"/>
      <c r="ET583" s="361"/>
      <c r="EU583" s="361"/>
      <c r="EV583" s="361"/>
      <c r="EW583" s="361"/>
      <c r="EX583" s="361"/>
      <c r="EY583" s="361"/>
      <c r="EZ583" s="361"/>
      <c r="FA583" s="361"/>
      <c r="FB583" s="361"/>
      <c r="FC583" s="361"/>
      <c r="FD583" s="361"/>
      <c r="FE583" s="361"/>
      <c r="FF583" s="361"/>
      <c r="FG583" s="361"/>
      <c r="FH583" s="361"/>
      <c r="FI583" s="361"/>
      <c r="FJ583" s="361"/>
      <c r="FK583" s="361"/>
      <c r="FL583" s="361"/>
      <c r="FM583" s="361"/>
      <c r="FN583" s="361"/>
      <c r="FO583" s="361"/>
      <c r="FP583" s="361"/>
      <c r="FQ583" s="361"/>
      <c r="FR583" s="361"/>
      <c r="FS583" s="361"/>
      <c r="FT583" s="361"/>
      <c r="FU583" s="361"/>
      <c r="FV583" s="361"/>
      <c r="FW583" s="361"/>
      <c r="FX583" s="361"/>
      <c r="FY583" s="361"/>
      <c r="FZ583" s="361"/>
      <c r="GA583" s="361"/>
      <c r="GB583" s="361"/>
      <c r="GC583" s="361"/>
      <c r="GD583" s="361"/>
      <c r="GE583" s="361"/>
      <c r="GF583" s="361"/>
      <c r="GG583" s="361"/>
      <c r="GH583" s="361"/>
      <c r="GI583" s="361"/>
      <c r="GJ583" s="361"/>
      <c r="GK583" s="361"/>
      <c r="GL583" s="361"/>
      <c r="GM583" s="361"/>
      <c r="GN583" s="361"/>
      <c r="GO583" s="361"/>
      <c r="GP583" s="361"/>
      <c r="GQ583" s="361"/>
      <c r="GR583" s="361"/>
      <c r="GS583" s="361"/>
      <c r="GT583" s="361"/>
      <c r="GU583" s="361"/>
      <c r="GV583" s="361"/>
      <c r="GW583" s="361"/>
      <c r="GX583" s="361"/>
      <c r="GY583" s="361"/>
      <c r="GZ583" s="361"/>
      <c r="HA583" s="361"/>
      <c r="HB583" s="361"/>
      <c r="HC583" s="361"/>
      <c r="HD583" s="361"/>
      <c r="HE583" s="361"/>
      <c r="HF583" s="361"/>
      <c r="HG583" s="361"/>
      <c r="HH583" s="361"/>
      <c r="HI583" s="361"/>
      <c r="HJ583" s="361"/>
      <c r="HK583" s="361"/>
      <c r="HL583" s="361"/>
      <c r="HM583" s="361"/>
      <c r="HN583" s="361"/>
      <c r="HO583" s="361"/>
      <c r="HP583" s="361"/>
      <c r="HQ583" s="361"/>
      <c r="HR583" s="361"/>
      <c r="HS583" s="361"/>
      <c r="HT583" s="361"/>
      <c r="HU583" s="361"/>
      <c r="HV583" s="361"/>
      <c r="HW583" s="361"/>
      <c r="HX583" s="361"/>
      <c r="HY583" s="361"/>
      <c r="HZ583" s="361"/>
      <c r="IA583" s="361"/>
      <c r="IB583" s="361"/>
      <c r="IC583" s="361"/>
      <c r="ID583" s="361"/>
      <c r="IE583" s="361"/>
      <c r="IF583" s="361"/>
      <c r="IG583" s="361"/>
      <c r="IH583" s="361"/>
      <c r="II583" s="361"/>
      <c r="IJ583" s="361"/>
      <c r="IK583" s="361"/>
      <c r="IL583" s="361"/>
      <c r="IM583" s="361"/>
      <c r="IN583" s="361"/>
      <c r="IO583" s="361"/>
      <c r="IP583" s="361"/>
      <c r="IQ583" s="361"/>
      <c r="IR583" s="361"/>
      <c r="IS583" s="361"/>
      <c r="IT583" s="361"/>
      <c r="IU583" s="361"/>
      <c r="IV583" s="361"/>
    </row>
    <row r="584" spans="1:256">
      <c r="B584" s="366"/>
      <c r="C584" s="366"/>
      <c r="D584" s="366"/>
      <c r="E584" s="366"/>
      <c r="F584" s="366"/>
      <c r="G584" s="366"/>
      <c r="H584" s="367"/>
      <c r="I584" s="367"/>
      <c r="J584" s="367"/>
      <c r="K584" s="367"/>
      <c r="L584" s="367"/>
      <c r="M584" s="367"/>
      <c r="N584" s="367"/>
      <c r="O584" s="367"/>
      <c r="P584" s="367"/>
      <c r="Q584" s="367"/>
      <c r="R584" s="367"/>
      <c r="S584" s="367"/>
      <c r="T584" s="368"/>
      <c r="U584" s="368"/>
      <c r="V584" s="366"/>
      <c r="W584" s="366"/>
      <c r="X584" s="366"/>
      <c r="Y584" s="366"/>
      <c r="Z584" s="366"/>
      <c r="AA584" s="366"/>
      <c r="AB584" s="366"/>
      <c r="AC584" s="366"/>
    </row>
    <row r="585" spans="1:256">
      <c r="B585" s="366"/>
      <c r="C585" s="366"/>
      <c r="D585" s="366"/>
      <c r="E585" s="366"/>
      <c r="F585" s="366"/>
      <c r="G585" s="366"/>
      <c r="H585" s="367"/>
      <c r="I585" s="367"/>
      <c r="J585" s="367"/>
      <c r="K585" s="367"/>
      <c r="L585" s="367"/>
      <c r="M585" s="367"/>
      <c r="N585" s="367"/>
      <c r="O585" s="367"/>
      <c r="P585" s="367"/>
      <c r="Q585" s="367"/>
      <c r="R585" s="367"/>
      <c r="S585" s="367"/>
      <c r="T585" s="368"/>
      <c r="U585" s="368"/>
      <c r="V585" s="366"/>
      <c r="W585" s="366"/>
      <c r="X585" s="366"/>
      <c r="Y585" s="366"/>
      <c r="Z585" s="366"/>
      <c r="AA585" s="366"/>
      <c r="AB585" s="366"/>
      <c r="AC585" s="366"/>
    </row>
    <row r="586" spans="1:256">
      <c r="B586" s="366"/>
      <c r="C586" s="366"/>
      <c r="D586" s="366"/>
      <c r="E586" s="366"/>
      <c r="F586" s="366"/>
      <c r="G586" s="366"/>
      <c r="H586" s="367"/>
      <c r="I586" s="367"/>
      <c r="J586" s="367"/>
      <c r="K586" s="367"/>
      <c r="L586" s="367"/>
      <c r="M586" s="367"/>
      <c r="N586" s="367"/>
      <c r="O586" s="367"/>
      <c r="P586" s="367"/>
      <c r="Q586" s="367"/>
      <c r="R586" s="367"/>
      <c r="S586" s="367"/>
      <c r="T586" s="368"/>
      <c r="U586" s="368"/>
      <c r="V586" s="366"/>
      <c r="W586" s="366"/>
      <c r="X586" s="366"/>
      <c r="Y586" s="366"/>
      <c r="Z586" s="366"/>
      <c r="AA586" s="366"/>
      <c r="AB586" s="366"/>
      <c r="AC586" s="366"/>
    </row>
    <row r="587" spans="1:256">
      <c r="B587" s="366"/>
      <c r="C587" s="366"/>
      <c r="D587" s="366"/>
      <c r="E587" s="366"/>
      <c r="F587" s="366"/>
      <c r="G587" s="366"/>
      <c r="H587" s="367"/>
      <c r="I587" s="367"/>
      <c r="J587" s="367"/>
      <c r="K587" s="367"/>
      <c r="L587" s="367"/>
      <c r="M587" s="367"/>
      <c r="N587" s="367"/>
      <c r="O587" s="367"/>
      <c r="P587" s="367"/>
      <c r="Q587" s="367"/>
      <c r="R587" s="367"/>
      <c r="S587" s="367"/>
      <c r="T587" s="368"/>
      <c r="U587" s="368"/>
      <c r="V587" s="366"/>
      <c r="W587" s="366"/>
      <c r="X587" s="366"/>
      <c r="Y587" s="366"/>
      <c r="Z587" s="366"/>
      <c r="AA587" s="366"/>
      <c r="AB587" s="366"/>
      <c r="AC587" s="366"/>
    </row>
    <row r="588" spans="1:256">
      <c r="B588" s="366"/>
      <c r="C588" s="366"/>
      <c r="D588" s="366"/>
      <c r="E588" s="366"/>
      <c r="F588" s="366"/>
      <c r="G588" s="366"/>
      <c r="H588" s="367"/>
      <c r="I588" s="367"/>
      <c r="J588" s="367"/>
      <c r="K588" s="367"/>
      <c r="L588" s="367"/>
      <c r="M588" s="367"/>
      <c r="N588" s="367"/>
      <c r="O588" s="367"/>
      <c r="P588" s="367"/>
      <c r="Q588" s="367"/>
      <c r="R588" s="367"/>
      <c r="S588" s="367"/>
      <c r="T588" s="368"/>
      <c r="U588" s="368"/>
      <c r="V588" s="366"/>
      <c r="W588" s="366"/>
      <c r="X588" s="366"/>
      <c r="Y588" s="366"/>
      <c r="Z588" s="366"/>
      <c r="AA588" s="366"/>
      <c r="AB588" s="366"/>
      <c r="AC588" s="366"/>
    </row>
    <row r="589" spans="1:256">
      <c r="B589" s="366"/>
      <c r="C589" s="366"/>
      <c r="D589" s="366"/>
      <c r="E589" s="366"/>
      <c r="F589" s="366"/>
      <c r="G589" s="366"/>
      <c r="H589" s="367"/>
      <c r="I589" s="367"/>
      <c r="J589" s="367"/>
      <c r="K589" s="367"/>
      <c r="L589" s="367"/>
      <c r="M589" s="367"/>
      <c r="N589" s="367"/>
      <c r="O589" s="367"/>
      <c r="P589" s="367"/>
      <c r="Q589" s="367"/>
      <c r="R589" s="367"/>
      <c r="S589" s="367"/>
      <c r="T589" s="368"/>
      <c r="U589" s="368"/>
      <c r="V589" s="366"/>
      <c r="W589" s="366"/>
      <c r="X589" s="366"/>
      <c r="Y589" s="366"/>
      <c r="Z589" s="366"/>
      <c r="AA589" s="366"/>
      <c r="AB589" s="366"/>
      <c r="AC589" s="366"/>
    </row>
    <row r="590" spans="1:256">
      <c r="B590" s="366"/>
      <c r="C590" s="366"/>
      <c r="D590" s="366"/>
      <c r="E590" s="366"/>
      <c r="F590" s="366"/>
      <c r="G590" s="366"/>
      <c r="H590" s="367"/>
      <c r="I590" s="367"/>
      <c r="J590" s="367"/>
      <c r="K590" s="367"/>
      <c r="L590" s="367"/>
      <c r="M590" s="367"/>
      <c r="N590" s="367"/>
      <c r="O590" s="367"/>
      <c r="P590" s="367"/>
      <c r="Q590" s="367"/>
      <c r="R590" s="367"/>
      <c r="S590" s="367"/>
      <c r="T590" s="368"/>
      <c r="U590" s="368"/>
      <c r="V590" s="366"/>
      <c r="W590" s="366"/>
      <c r="X590" s="366"/>
      <c r="Y590" s="366"/>
      <c r="Z590" s="366"/>
      <c r="AA590" s="366"/>
      <c r="AB590" s="366"/>
      <c r="AC590" s="366"/>
    </row>
    <row r="591" spans="1:256">
      <c r="B591" s="366"/>
      <c r="C591" s="366"/>
      <c r="D591" s="366"/>
      <c r="E591" s="366"/>
      <c r="F591" s="366"/>
      <c r="G591" s="366"/>
      <c r="H591" s="367"/>
      <c r="I591" s="367"/>
      <c r="J591" s="367"/>
      <c r="K591" s="367"/>
      <c r="L591" s="367"/>
      <c r="M591" s="367"/>
      <c r="N591" s="367"/>
      <c r="O591" s="367"/>
      <c r="P591" s="367"/>
      <c r="Q591" s="367"/>
      <c r="R591" s="367"/>
      <c r="S591" s="367"/>
      <c r="T591" s="368"/>
      <c r="U591" s="368"/>
      <c r="V591" s="366"/>
      <c r="W591" s="366"/>
      <c r="X591" s="366"/>
      <c r="Y591" s="366"/>
      <c r="Z591" s="366"/>
      <c r="AA591" s="366"/>
      <c r="AB591" s="366"/>
      <c r="AC591" s="366"/>
    </row>
    <row r="592" spans="1:256">
      <c r="B592" s="366"/>
      <c r="C592" s="366"/>
      <c r="D592" s="366"/>
      <c r="E592" s="366"/>
      <c r="F592" s="366"/>
      <c r="G592" s="366"/>
      <c r="H592" s="367"/>
      <c r="I592" s="367"/>
      <c r="J592" s="367"/>
      <c r="K592" s="367"/>
      <c r="L592" s="367"/>
      <c r="M592" s="367"/>
      <c r="N592" s="367"/>
      <c r="O592" s="367"/>
      <c r="P592" s="367"/>
      <c r="Q592" s="367"/>
      <c r="R592" s="367"/>
      <c r="S592" s="367"/>
      <c r="T592" s="368"/>
      <c r="U592" s="368"/>
      <c r="V592" s="366"/>
      <c r="W592" s="366"/>
      <c r="X592" s="366"/>
      <c r="Y592" s="366"/>
      <c r="Z592" s="366"/>
      <c r="AA592" s="366"/>
      <c r="AB592" s="366"/>
      <c r="AC592" s="366"/>
    </row>
    <row r="593" spans="2:29">
      <c r="B593" s="366"/>
      <c r="C593" s="366"/>
      <c r="D593" s="366"/>
      <c r="E593" s="366"/>
      <c r="F593" s="366"/>
      <c r="G593" s="366"/>
      <c r="H593" s="367"/>
      <c r="I593" s="367"/>
      <c r="J593" s="367"/>
      <c r="K593" s="367"/>
      <c r="L593" s="367"/>
      <c r="M593" s="367"/>
      <c r="N593" s="367"/>
      <c r="O593" s="367"/>
      <c r="P593" s="367"/>
      <c r="Q593" s="367"/>
      <c r="R593" s="367"/>
      <c r="S593" s="367"/>
      <c r="T593" s="368"/>
      <c r="U593" s="368"/>
      <c r="V593" s="366"/>
      <c r="W593" s="366"/>
      <c r="X593" s="366"/>
      <c r="Y593" s="366"/>
      <c r="Z593" s="366"/>
      <c r="AA593" s="366"/>
      <c r="AB593" s="366"/>
      <c r="AC593" s="366"/>
    </row>
    <row r="594" spans="2:29">
      <c r="B594" s="366"/>
      <c r="C594" s="366"/>
      <c r="D594" s="366"/>
      <c r="E594" s="366"/>
      <c r="F594" s="366"/>
      <c r="G594" s="366"/>
      <c r="H594" s="367"/>
      <c r="I594" s="367"/>
      <c r="J594" s="367"/>
      <c r="K594" s="367"/>
      <c r="L594" s="367"/>
      <c r="M594" s="367"/>
      <c r="N594" s="367"/>
      <c r="O594" s="367"/>
      <c r="P594" s="367"/>
      <c r="Q594" s="367"/>
      <c r="R594" s="367"/>
      <c r="S594" s="367"/>
      <c r="T594" s="368"/>
      <c r="U594" s="368"/>
      <c r="V594" s="366"/>
      <c r="W594" s="366"/>
      <c r="X594" s="366"/>
      <c r="Y594" s="366"/>
      <c r="Z594" s="366"/>
      <c r="AA594" s="366"/>
      <c r="AB594" s="366"/>
      <c r="AC594" s="366"/>
    </row>
    <row r="595" spans="2:29">
      <c r="B595" s="366"/>
      <c r="C595" s="366"/>
      <c r="D595" s="366"/>
      <c r="E595" s="366"/>
      <c r="F595" s="366"/>
      <c r="G595" s="366"/>
      <c r="H595" s="367"/>
      <c r="I595" s="367"/>
      <c r="J595" s="367"/>
      <c r="K595" s="367"/>
      <c r="L595" s="367"/>
      <c r="M595" s="367"/>
      <c r="N595" s="367"/>
      <c r="O595" s="367"/>
      <c r="P595" s="367"/>
      <c r="Q595" s="367"/>
      <c r="R595" s="367"/>
      <c r="S595" s="367"/>
      <c r="T595" s="368"/>
      <c r="U595" s="368"/>
      <c r="V595" s="366"/>
      <c r="W595" s="366"/>
      <c r="X595" s="366"/>
      <c r="Y595" s="366"/>
      <c r="Z595" s="366"/>
      <c r="AA595" s="366"/>
      <c r="AB595" s="366"/>
      <c r="AC595" s="366"/>
    </row>
    <row r="596" spans="2:29">
      <c r="B596" s="366"/>
      <c r="C596" s="366"/>
      <c r="D596" s="366"/>
      <c r="E596" s="366"/>
      <c r="F596" s="366"/>
      <c r="G596" s="366"/>
      <c r="H596" s="367"/>
      <c r="I596" s="367"/>
      <c r="J596" s="367"/>
      <c r="K596" s="367"/>
      <c r="L596" s="367"/>
      <c r="M596" s="367"/>
      <c r="N596" s="367"/>
      <c r="O596" s="367"/>
      <c r="P596" s="367"/>
      <c r="Q596" s="367"/>
      <c r="R596" s="367"/>
      <c r="S596" s="367"/>
      <c r="T596" s="368"/>
      <c r="U596" s="368"/>
      <c r="V596" s="366"/>
      <c r="W596" s="366"/>
      <c r="X596" s="366"/>
      <c r="Y596" s="366"/>
      <c r="Z596" s="366"/>
      <c r="AA596" s="366"/>
      <c r="AB596" s="366"/>
      <c r="AC596" s="366"/>
    </row>
    <row r="597" spans="2:29">
      <c r="B597" s="366"/>
      <c r="C597" s="366"/>
      <c r="D597" s="366"/>
      <c r="E597" s="366"/>
      <c r="F597" s="366"/>
      <c r="G597" s="366"/>
      <c r="H597" s="367"/>
      <c r="I597" s="367"/>
      <c r="J597" s="367"/>
      <c r="K597" s="367"/>
      <c r="L597" s="367"/>
      <c r="M597" s="367"/>
      <c r="N597" s="367"/>
      <c r="O597" s="367"/>
      <c r="P597" s="367"/>
      <c r="Q597" s="367"/>
      <c r="R597" s="367"/>
      <c r="S597" s="367"/>
      <c r="T597" s="368"/>
      <c r="U597" s="368"/>
      <c r="V597" s="366"/>
      <c r="W597" s="366"/>
      <c r="X597" s="366"/>
      <c r="Y597" s="366"/>
      <c r="Z597" s="366"/>
      <c r="AA597" s="366"/>
      <c r="AB597" s="366"/>
      <c r="AC597" s="366"/>
    </row>
    <row r="598" spans="2:29">
      <c r="B598" s="366"/>
      <c r="C598" s="366"/>
      <c r="D598" s="366"/>
      <c r="E598" s="366"/>
      <c r="F598" s="366"/>
      <c r="G598" s="366"/>
      <c r="H598" s="367"/>
      <c r="I598" s="367"/>
      <c r="J598" s="367"/>
      <c r="K598" s="367"/>
      <c r="L598" s="367"/>
      <c r="M598" s="367"/>
      <c r="N598" s="367"/>
      <c r="O598" s="367"/>
      <c r="P598" s="367"/>
      <c r="Q598" s="367"/>
      <c r="R598" s="367"/>
      <c r="S598" s="367"/>
      <c r="T598" s="368"/>
      <c r="U598" s="368"/>
      <c r="V598" s="366"/>
      <c r="W598" s="366"/>
      <c r="X598" s="366"/>
      <c r="Y598" s="366"/>
      <c r="Z598" s="366"/>
      <c r="AA598" s="366"/>
      <c r="AB598" s="366"/>
      <c r="AC598" s="366"/>
    </row>
    <row r="599" spans="2:29">
      <c r="B599" s="366"/>
      <c r="C599" s="366"/>
      <c r="D599" s="366"/>
      <c r="E599" s="366"/>
      <c r="F599" s="366"/>
      <c r="G599" s="366"/>
      <c r="H599" s="367"/>
      <c r="I599" s="367"/>
      <c r="J599" s="367"/>
      <c r="K599" s="367"/>
      <c r="L599" s="367"/>
      <c r="M599" s="367"/>
      <c r="N599" s="367"/>
      <c r="O599" s="367"/>
      <c r="P599" s="367"/>
      <c r="Q599" s="367"/>
      <c r="R599" s="367"/>
      <c r="S599" s="367"/>
      <c r="T599" s="368"/>
      <c r="U599" s="368"/>
      <c r="V599" s="366"/>
      <c r="W599" s="366"/>
      <c r="X599" s="366"/>
      <c r="Y599" s="366"/>
      <c r="Z599" s="366"/>
      <c r="AA599" s="366"/>
      <c r="AB599" s="366"/>
      <c r="AC599" s="366"/>
    </row>
    <row r="600" spans="2:29">
      <c r="B600" s="366"/>
      <c r="C600" s="366"/>
      <c r="D600" s="366"/>
      <c r="E600" s="366"/>
      <c r="F600" s="366"/>
      <c r="G600" s="366"/>
      <c r="H600" s="367"/>
      <c r="I600" s="367"/>
      <c r="J600" s="367"/>
      <c r="K600" s="367"/>
      <c r="L600" s="367"/>
      <c r="M600" s="367"/>
      <c r="N600" s="367"/>
      <c r="O600" s="367"/>
      <c r="P600" s="367"/>
      <c r="Q600" s="367"/>
      <c r="R600" s="367"/>
      <c r="S600" s="367"/>
      <c r="T600" s="368"/>
      <c r="U600" s="368"/>
      <c r="V600" s="366"/>
      <c r="W600" s="366"/>
      <c r="X600" s="366"/>
      <c r="Y600" s="366"/>
      <c r="Z600" s="366"/>
      <c r="AA600" s="366"/>
      <c r="AB600" s="366"/>
      <c r="AC600" s="366"/>
    </row>
    <row r="601" spans="2:29">
      <c r="B601" s="366"/>
      <c r="C601" s="366"/>
      <c r="D601" s="366"/>
      <c r="E601" s="366"/>
      <c r="F601" s="366"/>
      <c r="G601" s="366"/>
      <c r="H601" s="367"/>
      <c r="I601" s="367"/>
      <c r="J601" s="367"/>
      <c r="K601" s="367"/>
      <c r="L601" s="367"/>
      <c r="M601" s="367"/>
      <c r="N601" s="367"/>
      <c r="O601" s="367"/>
      <c r="P601" s="367"/>
      <c r="Q601" s="367"/>
      <c r="R601" s="367"/>
      <c r="S601" s="367"/>
      <c r="T601" s="368"/>
      <c r="U601" s="368"/>
      <c r="V601" s="366"/>
      <c r="W601" s="366"/>
      <c r="X601" s="366"/>
      <c r="Y601" s="366"/>
      <c r="Z601" s="366"/>
      <c r="AA601" s="366"/>
      <c r="AB601" s="366"/>
      <c r="AC601" s="366"/>
    </row>
    <row r="602" spans="2:29">
      <c r="B602" s="366"/>
      <c r="C602" s="366"/>
      <c r="D602" s="366"/>
      <c r="E602" s="366"/>
      <c r="F602" s="366"/>
      <c r="G602" s="366"/>
      <c r="H602" s="367"/>
      <c r="I602" s="367"/>
      <c r="J602" s="367"/>
      <c r="K602" s="367"/>
      <c r="L602" s="367"/>
      <c r="M602" s="367"/>
      <c r="N602" s="367"/>
      <c r="O602" s="367"/>
      <c r="P602" s="367"/>
      <c r="Q602" s="367"/>
      <c r="R602" s="367"/>
      <c r="S602" s="367"/>
      <c r="T602" s="368"/>
      <c r="U602" s="368"/>
      <c r="V602" s="366"/>
      <c r="W602" s="366"/>
      <c r="X602" s="366"/>
      <c r="Y602" s="366"/>
      <c r="Z602" s="366"/>
      <c r="AA602" s="366"/>
      <c r="AB602" s="366"/>
      <c r="AC602" s="366"/>
    </row>
    <row r="603" spans="2:29">
      <c r="B603" s="366"/>
      <c r="C603" s="366"/>
      <c r="D603" s="366"/>
      <c r="E603" s="366"/>
      <c r="F603" s="366"/>
      <c r="G603" s="366"/>
      <c r="H603" s="367"/>
      <c r="I603" s="367"/>
      <c r="J603" s="367"/>
      <c r="K603" s="367"/>
      <c r="L603" s="367"/>
      <c r="M603" s="367"/>
      <c r="N603" s="367"/>
      <c r="O603" s="367"/>
      <c r="P603" s="367"/>
      <c r="Q603" s="367"/>
      <c r="R603" s="367"/>
      <c r="S603" s="367"/>
      <c r="T603" s="368"/>
      <c r="U603" s="368"/>
      <c r="V603" s="366"/>
      <c r="W603" s="366"/>
      <c r="X603" s="366"/>
      <c r="Y603" s="366"/>
      <c r="Z603" s="366"/>
      <c r="AA603" s="366"/>
      <c r="AB603" s="366"/>
      <c r="AC603" s="366"/>
    </row>
    <row r="604" spans="2:29">
      <c r="B604" s="366"/>
      <c r="C604" s="366"/>
      <c r="D604" s="366"/>
      <c r="E604" s="366"/>
      <c r="F604" s="366"/>
      <c r="G604" s="366"/>
      <c r="H604" s="367"/>
      <c r="I604" s="367"/>
      <c r="J604" s="367"/>
      <c r="K604" s="367"/>
      <c r="L604" s="367"/>
      <c r="M604" s="367"/>
      <c r="N604" s="367"/>
      <c r="O604" s="367"/>
      <c r="P604" s="367"/>
      <c r="Q604" s="367"/>
      <c r="R604" s="367"/>
      <c r="S604" s="367"/>
      <c r="T604" s="368"/>
      <c r="U604" s="368"/>
      <c r="V604" s="366"/>
      <c r="W604" s="366"/>
      <c r="X604" s="366"/>
      <c r="Y604" s="366"/>
      <c r="Z604" s="366"/>
      <c r="AA604" s="366"/>
      <c r="AB604" s="366"/>
      <c r="AC604" s="366"/>
    </row>
    <row r="605" spans="2:29">
      <c r="B605" s="366"/>
      <c r="C605" s="366"/>
      <c r="D605" s="366"/>
      <c r="E605" s="366"/>
      <c r="F605" s="366"/>
      <c r="G605" s="366"/>
      <c r="H605" s="367"/>
      <c r="I605" s="367"/>
      <c r="J605" s="367"/>
      <c r="K605" s="367"/>
      <c r="L605" s="367"/>
      <c r="M605" s="367"/>
      <c r="N605" s="367"/>
      <c r="O605" s="367"/>
      <c r="P605" s="367"/>
      <c r="Q605" s="367"/>
      <c r="R605" s="367"/>
      <c r="S605" s="367"/>
      <c r="T605" s="368"/>
      <c r="U605" s="368"/>
      <c r="V605" s="366"/>
      <c r="W605" s="366"/>
      <c r="X605" s="366"/>
      <c r="Y605" s="366"/>
      <c r="Z605" s="366"/>
      <c r="AA605" s="366"/>
      <c r="AB605" s="366"/>
      <c r="AC605" s="366"/>
    </row>
    <row r="606" spans="2:29">
      <c r="B606" s="366"/>
      <c r="C606" s="366"/>
      <c r="D606" s="366"/>
      <c r="E606" s="366"/>
      <c r="F606" s="366"/>
      <c r="G606" s="366"/>
      <c r="H606" s="367"/>
      <c r="I606" s="367"/>
      <c r="J606" s="367"/>
      <c r="K606" s="367"/>
      <c r="L606" s="367"/>
      <c r="M606" s="367"/>
      <c r="N606" s="367"/>
      <c r="O606" s="367"/>
      <c r="P606" s="367"/>
      <c r="Q606" s="367"/>
      <c r="R606" s="367"/>
      <c r="S606" s="367"/>
      <c r="T606" s="368"/>
      <c r="U606" s="368"/>
      <c r="V606" s="366"/>
      <c r="W606" s="366"/>
      <c r="X606" s="366"/>
      <c r="Y606" s="366"/>
      <c r="Z606" s="366"/>
      <c r="AA606" s="366"/>
      <c r="AB606" s="366"/>
      <c r="AC606" s="366"/>
    </row>
    <row r="607" spans="2:29">
      <c r="B607" s="366"/>
      <c r="C607" s="366"/>
      <c r="D607" s="366"/>
      <c r="E607" s="366"/>
      <c r="F607" s="366"/>
      <c r="G607" s="366"/>
      <c r="H607" s="367"/>
      <c r="I607" s="367"/>
      <c r="J607" s="367"/>
      <c r="K607" s="367"/>
      <c r="L607" s="367"/>
      <c r="M607" s="367"/>
      <c r="N607" s="367"/>
      <c r="O607" s="367"/>
      <c r="P607" s="367"/>
      <c r="Q607" s="367"/>
      <c r="R607" s="367"/>
      <c r="S607" s="367"/>
      <c r="T607" s="368"/>
      <c r="U607" s="368"/>
      <c r="V607" s="366"/>
      <c r="W607" s="366"/>
      <c r="X607" s="366"/>
      <c r="Y607" s="366"/>
      <c r="Z607" s="366"/>
      <c r="AA607" s="366"/>
      <c r="AB607" s="366"/>
      <c r="AC607" s="366"/>
    </row>
  </sheetData>
  <mergeCells count="14">
    <mergeCell ref="V1:V7"/>
    <mergeCell ref="W1:W7"/>
    <mergeCell ref="AB1:AB7"/>
    <mergeCell ref="AC1:AC7"/>
    <mergeCell ref="X3:X7"/>
    <mergeCell ref="Y3:Y7"/>
    <mergeCell ref="Z3:Z7"/>
    <mergeCell ref="AA3:AA7"/>
    <mergeCell ref="F583:J583"/>
    <mergeCell ref="A1:A7"/>
    <mergeCell ref="D1:D7"/>
    <mergeCell ref="E1:E7"/>
    <mergeCell ref="F1:F7"/>
    <mergeCell ref="G1:G7"/>
  </mergeCells>
  <pageMargins left="0.70866141732283472" right="0.70866141732283472" top="0.74803149606299213" bottom="0.74803149606299213" header="0.31496062992125984" footer="0.31496062992125984"/>
  <pageSetup paperSize="9" firstPageNumber="85" pageOrder="overThenDown" orientation="landscape" useFirstPageNumber="1" r:id="rId1"/>
  <headerFooter>
    <oddFooter>&amp;LАСП-КЛП-Утил_допълн&amp;CСписък № 6 за допълнение и изменение&amp;R&amp;P</oddFooter>
  </headerFooter>
  <colBreaks count="2" manualBreakCount="2">
    <brk id="33" max="606" man="1"/>
    <brk id="78" max="606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view="pageLayout" topLeftCell="A4" zoomScaleNormal="100" workbookViewId="0">
      <selection activeCell="C16" sqref="C16"/>
    </sheetView>
  </sheetViews>
  <sheetFormatPr defaultColWidth="9" defaultRowHeight="12.75"/>
  <cols>
    <col min="1" max="1" width="4.140625" style="284" customWidth="1"/>
    <col min="2" max="2" width="12.140625" style="284" customWidth="1"/>
    <col min="3" max="3" width="55.85546875" style="255" customWidth="1"/>
    <col min="4" max="4" width="5" style="276" customWidth="1"/>
    <col min="5" max="5" width="8.42578125" style="284" customWidth="1"/>
    <col min="6" max="6" width="6.42578125" style="284" customWidth="1"/>
    <col min="7" max="7" width="6.140625" style="276" customWidth="1"/>
    <col min="8" max="8" width="9.42578125" style="276" customWidth="1"/>
    <col min="9" max="9" width="6.28515625" style="276" customWidth="1"/>
    <col min="10" max="10" width="5.7109375" style="276" customWidth="1"/>
    <col min="11" max="11" width="7.140625" style="276" customWidth="1"/>
    <col min="12" max="12" width="7.85546875" style="245" customWidth="1"/>
    <col min="13" max="13" width="6.85546875" style="245" customWidth="1"/>
    <col min="14" max="14" width="6.5703125" style="245" customWidth="1"/>
    <col min="15" max="15" width="6.7109375" style="245" customWidth="1"/>
    <col min="16" max="16" width="11.42578125" style="288" customWidth="1"/>
    <col min="17" max="17" width="10.7109375" style="288" customWidth="1"/>
    <col min="18" max="18" width="9.7109375" style="245" customWidth="1"/>
    <col min="19" max="19" width="9.85546875" style="245" customWidth="1"/>
    <col min="20" max="20" width="9" style="245" customWidth="1"/>
    <col min="21" max="21" width="6.140625" style="245" customWidth="1"/>
    <col min="22" max="22" width="6" style="245" customWidth="1"/>
    <col min="23" max="23" width="6.28515625" style="245" customWidth="1"/>
    <col min="24" max="24" width="8.28515625" style="245" customWidth="1"/>
    <col min="25" max="25" width="20.5703125" style="245" customWidth="1"/>
    <col min="26" max="100" width="9" style="245"/>
    <col min="101" max="101" width="4.140625" style="245" customWidth="1"/>
    <col min="102" max="102" width="12.140625" style="245" customWidth="1"/>
    <col min="103" max="103" width="26.5703125" style="245" customWidth="1"/>
    <col min="104" max="105" width="5" style="245" customWidth="1"/>
    <col min="106" max="106" width="4.5703125" style="245" customWidth="1"/>
    <col min="107" max="107" width="7.42578125" style="245" customWidth="1"/>
    <col min="108" max="108" width="7.28515625" style="245" customWidth="1"/>
    <col min="109" max="110" width="4.7109375" style="245" customWidth="1"/>
    <col min="111" max="111" width="7.7109375" style="245" customWidth="1"/>
    <col min="112" max="113" width="4.7109375" style="245" customWidth="1"/>
    <col min="114" max="114" width="5.7109375" style="245" customWidth="1"/>
    <col min="115" max="115" width="5.28515625" style="245" customWidth="1"/>
    <col min="116" max="121" width="4.7109375" style="245" customWidth="1"/>
    <col min="122" max="122" width="5.85546875" style="245" customWidth="1"/>
    <col min="123" max="123" width="7.140625" style="245" customWidth="1"/>
    <col min="124" max="131" width="4.7109375" style="245" customWidth="1"/>
    <col min="132" max="132" width="5.5703125" style="245" customWidth="1"/>
    <col min="133" max="134" width="4.7109375" style="245" customWidth="1"/>
    <col min="135" max="136" width="5.5703125" style="245" customWidth="1"/>
    <col min="137" max="137" width="4.7109375" style="245" customWidth="1"/>
    <col min="138" max="139" width="5.5703125" style="245" customWidth="1"/>
    <col min="140" max="141" width="4.7109375" style="245" customWidth="1"/>
    <col min="142" max="142" width="6.28515625" style="245" customWidth="1"/>
    <col min="143" max="143" width="6" style="245" customWidth="1"/>
    <col min="144" max="144" width="7.7109375" style="245" customWidth="1"/>
    <col min="145" max="145" width="6.7109375" style="245" customWidth="1"/>
    <col min="146" max="146" width="10.42578125" style="245" customWidth="1"/>
    <col min="147" max="147" width="9.5703125" style="245" customWidth="1"/>
    <col min="148" max="148" width="9.7109375" style="245" customWidth="1"/>
    <col min="149" max="149" width="8.28515625" style="245" customWidth="1"/>
    <col min="150" max="150" width="4.5703125" style="245" customWidth="1"/>
    <col min="151" max="151" width="7.5703125" style="245" customWidth="1"/>
    <col min="152" max="152" width="5.85546875" style="245" customWidth="1"/>
    <col min="153" max="153" width="6.140625" style="245" customWidth="1"/>
    <col min="154" max="154" width="6" style="245" customWidth="1"/>
    <col min="155" max="155" width="6.28515625" style="245" customWidth="1"/>
    <col min="156" max="156" width="8.28515625" style="245" customWidth="1"/>
    <col min="157" max="157" width="10.42578125" style="245" customWidth="1"/>
    <col min="158" max="356" width="9" style="245"/>
    <col min="357" max="357" width="4.140625" style="245" customWidth="1"/>
    <col min="358" max="358" width="12.140625" style="245" customWidth="1"/>
    <col min="359" max="359" width="26.5703125" style="245" customWidth="1"/>
    <col min="360" max="361" width="5" style="245" customWidth="1"/>
    <col min="362" max="362" width="4.5703125" style="245" customWidth="1"/>
    <col min="363" max="363" width="7.42578125" style="245" customWidth="1"/>
    <col min="364" max="364" width="7.28515625" style="245" customWidth="1"/>
    <col min="365" max="366" width="4.7109375" style="245" customWidth="1"/>
    <col min="367" max="367" width="7.7109375" style="245" customWidth="1"/>
    <col min="368" max="369" width="4.7109375" style="245" customWidth="1"/>
    <col min="370" max="370" width="5.7109375" style="245" customWidth="1"/>
    <col min="371" max="371" width="5.28515625" style="245" customWidth="1"/>
    <col min="372" max="377" width="4.7109375" style="245" customWidth="1"/>
    <col min="378" max="378" width="5.85546875" style="245" customWidth="1"/>
    <col min="379" max="379" width="7.140625" style="245" customWidth="1"/>
    <col min="380" max="387" width="4.7109375" style="245" customWidth="1"/>
    <col min="388" max="388" width="5.5703125" style="245" customWidth="1"/>
    <col min="389" max="390" width="4.7109375" style="245" customWidth="1"/>
    <col min="391" max="392" width="5.5703125" style="245" customWidth="1"/>
    <col min="393" max="393" width="4.7109375" style="245" customWidth="1"/>
    <col min="394" max="395" width="5.5703125" style="245" customWidth="1"/>
    <col min="396" max="397" width="4.7109375" style="245" customWidth="1"/>
    <col min="398" max="398" width="6.28515625" style="245" customWidth="1"/>
    <col min="399" max="399" width="6" style="245" customWidth="1"/>
    <col min="400" max="400" width="7.7109375" style="245" customWidth="1"/>
    <col min="401" max="401" width="6.7109375" style="245" customWidth="1"/>
    <col min="402" max="402" width="10.42578125" style="245" customWidth="1"/>
    <col min="403" max="403" width="9.5703125" style="245" customWidth="1"/>
    <col min="404" max="404" width="9.7109375" style="245" customWidth="1"/>
    <col min="405" max="405" width="8.28515625" style="245" customWidth="1"/>
    <col min="406" max="406" width="4.5703125" style="245" customWidth="1"/>
    <col min="407" max="407" width="7.5703125" style="245" customWidth="1"/>
    <col min="408" max="408" width="5.85546875" style="245" customWidth="1"/>
    <col min="409" max="409" width="6.140625" style="245" customWidth="1"/>
    <col min="410" max="410" width="6" style="245" customWidth="1"/>
    <col min="411" max="411" width="6.28515625" style="245" customWidth="1"/>
    <col min="412" max="412" width="8.28515625" style="245" customWidth="1"/>
    <col min="413" max="413" width="10.42578125" style="245" customWidth="1"/>
    <col min="414" max="612" width="9" style="245"/>
    <col min="613" max="613" width="4.140625" style="245" customWidth="1"/>
    <col min="614" max="614" width="12.140625" style="245" customWidth="1"/>
    <col min="615" max="615" width="26.5703125" style="245" customWidth="1"/>
    <col min="616" max="617" width="5" style="245" customWidth="1"/>
    <col min="618" max="618" width="4.5703125" style="245" customWidth="1"/>
    <col min="619" max="619" width="7.42578125" style="245" customWidth="1"/>
    <col min="620" max="620" width="7.28515625" style="245" customWidth="1"/>
    <col min="621" max="622" width="4.7109375" style="245" customWidth="1"/>
    <col min="623" max="623" width="7.7109375" style="245" customWidth="1"/>
    <col min="624" max="625" width="4.7109375" style="245" customWidth="1"/>
    <col min="626" max="626" width="5.7109375" style="245" customWidth="1"/>
    <col min="627" max="627" width="5.28515625" style="245" customWidth="1"/>
    <col min="628" max="633" width="4.7109375" style="245" customWidth="1"/>
    <col min="634" max="634" width="5.85546875" style="245" customWidth="1"/>
    <col min="635" max="635" width="7.140625" style="245" customWidth="1"/>
    <col min="636" max="643" width="4.7109375" style="245" customWidth="1"/>
    <col min="644" max="644" width="5.5703125" style="245" customWidth="1"/>
    <col min="645" max="646" width="4.7109375" style="245" customWidth="1"/>
    <col min="647" max="648" width="5.5703125" style="245" customWidth="1"/>
    <col min="649" max="649" width="4.7109375" style="245" customWidth="1"/>
    <col min="650" max="651" width="5.5703125" style="245" customWidth="1"/>
    <col min="652" max="653" width="4.7109375" style="245" customWidth="1"/>
    <col min="654" max="654" width="6.28515625" style="245" customWidth="1"/>
    <col min="655" max="655" width="6" style="245" customWidth="1"/>
    <col min="656" max="656" width="7.7109375" style="245" customWidth="1"/>
    <col min="657" max="657" width="6.7109375" style="245" customWidth="1"/>
    <col min="658" max="658" width="10.42578125" style="245" customWidth="1"/>
    <col min="659" max="659" width="9.5703125" style="245" customWidth="1"/>
    <col min="660" max="660" width="9.7109375" style="245" customWidth="1"/>
    <col min="661" max="661" width="8.28515625" style="245" customWidth="1"/>
    <col min="662" max="662" width="4.5703125" style="245" customWidth="1"/>
    <col min="663" max="663" width="7.5703125" style="245" customWidth="1"/>
    <col min="664" max="664" width="5.85546875" style="245" customWidth="1"/>
    <col min="665" max="665" width="6.140625" style="245" customWidth="1"/>
    <col min="666" max="666" width="6" style="245" customWidth="1"/>
    <col min="667" max="667" width="6.28515625" style="245" customWidth="1"/>
    <col min="668" max="668" width="8.28515625" style="245" customWidth="1"/>
    <col min="669" max="669" width="10.42578125" style="245" customWidth="1"/>
    <col min="670" max="868" width="9" style="245"/>
    <col min="869" max="869" width="4.140625" style="245" customWidth="1"/>
    <col min="870" max="870" width="12.140625" style="245" customWidth="1"/>
    <col min="871" max="871" width="26.5703125" style="245" customWidth="1"/>
    <col min="872" max="873" width="5" style="245" customWidth="1"/>
    <col min="874" max="874" width="4.5703125" style="245" customWidth="1"/>
    <col min="875" max="875" width="7.42578125" style="245" customWidth="1"/>
    <col min="876" max="876" width="7.28515625" style="245" customWidth="1"/>
    <col min="877" max="878" width="4.7109375" style="245" customWidth="1"/>
    <col min="879" max="879" width="7.7109375" style="245" customWidth="1"/>
    <col min="880" max="881" width="4.7109375" style="245" customWidth="1"/>
    <col min="882" max="882" width="5.7109375" style="245" customWidth="1"/>
    <col min="883" max="883" width="5.28515625" style="245" customWidth="1"/>
    <col min="884" max="889" width="4.7109375" style="245" customWidth="1"/>
    <col min="890" max="890" width="5.85546875" style="245" customWidth="1"/>
    <col min="891" max="891" width="7.140625" style="245" customWidth="1"/>
    <col min="892" max="899" width="4.7109375" style="245" customWidth="1"/>
    <col min="900" max="900" width="5.5703125" style="245" customWidth="1"/>
    <col min="901" max="902" width="4.7109375" style="245" customWidth="1"/>
    <col min="903" max="904" width="5.5703125" style="245" customWidth="1"/>
    <col min="905" max="905" width="4.7109375" style="245" customWidth="1"/>
    <col min="906" max="907" width="5.5703125" style="245" customWidth="1"/>
    <col min="908" max="909" width="4.7109375" style="245" customWidth="1"/>
    <col min="910" max="910" width="6.28515625" style="245" customWidth="1"/>
    <col min="911" max="911" width="6" style="245" customWidth="1"/>
    <col min="912" max="912" width="7.7109375" style="245" customWidth="1"/>
    <col min="913" max="913" width="6.7109375" style="245" customWidth="1"/>
    <col min="914" max="914" width="10.42578125" style="245" customWidth="1"/>
    <col min="915" max="915" width="9.5703125" style="245" customWidth="1"/>
    <col min="916" max="916" width="9.7109375" style="245" customWidth="1"/>
    <col min="917" max="917" width="8.28515625" style="245" customWidth="1"/>
    <col min="918" max="918" width="4.5703125" style="245" customWidth="1"/>
    <col min="919" max="919" width="7.5703125" style="245" customWidth="1"/>
    <col min="920" max="920" width="5.85546875" style="245" customWidth="1"/>
    <col min="921" max="921" width="6.140625" style="245" customWidth="1"/>
    <col min="922" max="922" width="6" style="245" customWidth="1"/>
    <col min="923" max="923" width="6.28515625" style="245" customWidth="1"/>
    <col min="924" max="924" width="8.28515625" style="245" customWidth="1"/>
    <col min="925" max="925" width="10.42578125" style="245" customWidth="1"/>
    <col min="926" max="1124" width="9" style="245"/>
    <col min="1125" max="1125" width="4.140625" style="245" customWidth="1"/>
    <col min="1126" max="1126" width="12.140625" style="245" customWidth="1"/>
    <col min="1127" max="1127" width="26.5703125" style="245" customWidth="1"/>
    <col min="1128" max="1129" width="5" style="245" customWidth="1"/>
    <col min="1130" max="1130" width="4.5703125" style="245" customWidth="1"/>
    <col min="1131" max="1131" width="7.42578125" style="245" customWidth="1"/>
    <col min="1132" max="1132" width="7.28515625" style="245" customWidth="1"/>
    <col min="1133" max="1134" width="4.7109375" style="245" customWidth="1"/>
    <col min="1135" max="1135" width="7.7109375" style="245" customWidth="1"/>
    <col min="1136" max="1137" width="4.7109375" style="245" customWidth="1"/>
    <col min="1138" max="1138" width="5.7109375" style="245" customWidth="1"/>
    <col min="1139" max="1139" width="5.28515625" style="245" customWidth="1"/>
    <col min="1140" max="1145" width="4.7109375" style="245" customWidth="1"/>
    <col min="1146" max="1146" width="5.85546875" style="245" customWidth="1"/>
    <col min="1147" max="1147" width="7.140625" style="245" customWidth="1"/>
    <col min="1148" max="1155" width="4.7109375" style="245" customWidth="1"/>
    <col min="1156" max="1156" width="5.5703125" style="245" customWidth="1"/>
    <col min="1157" max="1158" width="4.7109375" style="245" customWidth="1"/>
    <col min="1159" max="1160" width="5.5703125" style="245" customWidth="1"/>
    <col min="1161" max="1161" width="4.7109375" style="245" customWidth="1"/>
    <col min="1162" max="1163" width="5.5703125" style="245" customWidth="1"/>
    <col min="1164" max="1165" width="4.7109375" style="245" customWidth="1"/>
    <col min="1166" max="1166" width="6.28515625" style="245" customWidth="1"/>
    <col min="1167" max="1167" width="6" style="245" customWidth="1"/>
    <col min="1168" max="1168" width="7.7109375" style="245" customWidth="1"/>
    <col min="1169" max="1169" width="6.7109375" style="245" customWidth="1"/>
    <col min="1170" max="1170" width="10.42578125" style="245" customWidth="1"/>
    <col min="1171" max="1171" width="9.5703125" style="245" customWidth="1"/>
    <col min="1172" max="1172" width="9.7109375" style="245" customWidth="1"/>
    <col min="1173" max="1173" width="8.28515625" style="245" customWidth="1"/>
    <col min="1174" max="1174" width="4.5703125" style="245" customWidth="1"/>
    <col min="1175" max="1175" width="7.5703125" style="245" customWidth="1"/>
    <col min="1176" max="1176" width="5.85546875" style="245" customWidth="1"/>
    <col min="1177" max="1177" width="6.140625" style="245" customWidth="1"/>
    <col min="1178" max="1178" width="6" style="245" customWidth="1"/>
    <col min="1179" max="1179" width="6.28515625" style="245" customWidth="1"/>
    <col min="1180" max="1180" width="8.28515625" style="245" customWidth="1"/>
    <col min="1181" max="1181" width="10.42578125" style="245" customWidth="1"/>
    <col min="1182" max="1380" width="9" style="245"/>
    <col min="1381" max="1381" width="4.140625" style="245" customWidth="1"/>
    <col min="1382" max="1382" width="12.140625" style="245" customWidth="1"/>
    <col min="1383" max="1383" width="26.5703125" style="245" customWidth="1"/>
    <col min="1384" max="1385" width="5" style="245" customWidth="1"/>
    <col min="1386" max="1386" width="4.5703125" style="245" customWidth="1"/>
    <col min="1387" max="1387" width="7.42578125" style="245" customWidth="1"/>
    <col min="1388" max="1388" width="7.28515625" style="245" customWidth="1"/>
    <col min="1389" max="1390" width="4.7109375" style="245" customWidth="1"/>
    <col min="1391" max="1391" width="7.7109375" style="245" customWidth="1"/>
    <col min="1392" max="1393" width="4.7109375" style="245" customWidth="1"/>
    <col min="1394" max="1394" width="5.7109375" style="245" customWidth="1"/>
    <col min="1395" max="1395" width="5.28515625" style="245" customWidth="1"/>
    <col min="1396" max="1401" width="4.7109375" style="245" customWidth="1"/>
    <col min="1402" max="1402" width="5.85546875" style="245" customWidth="1"/>
    <col min="1403" max="1403" width="7.140625" style="245" customWidth="1"/>
    <col min="1404" max="1411" width="4.7109375" style="245" customWidth="1"/>
    <col min="1412" max="1412" width="5.5703125" style="245" customWidth="1"/>
    <col min="1413" max="1414" width="4.7109375" style="245" customWidth="1"/>
    <col min="1415" max="1416" width="5.5703125" style="245" customWidth="1"/>
    <col min="1417" max="1417" width="4.7109375" style="245" customWidth="1"/>
    <col min="1418" max="1419" width="5.5703125" style="245" customWidth="1"/>
    <col min="1420" max="1421" width="4.7109375" style="245" customWidth="1"/>
    <col min="1422" max="1422" width="6.28515625" style="245" customWidth="1"/>
    <col min="1423" max="1423" width="6" style="245" customWidth="1"/>
    <col min="1424" max="1424" width="7.7109375" style="245" customWidth="1"/>
    <col min="1425" max="1425" width="6.7109375" style="245" customWidth="1"/>
    <col min="1426" max="1426" width="10.42578125" style="245" customWidth="1"/>
    <col min="1427" max="1427" width="9.5703125" style="245" customWidth="1"/>
    <col min="1428" max="1428" width="9.7109375" style="245" customWidth="1"/>
    <col min="1429" max="1429" width="8.28515625" style="245" customWidth="1"/>
    <col min="1430" max="1430" width="4.5703125" style="245" customWidth="1"/>
    <col min="1431" max="1431" width="7.5703125" style="245" customWidth="1"/>
    <col min="1432" max="1432" width="5.85546875" style="245" customWidth="1"/>
    <col min="1433" max="1433" width="6.140625" style="245" customWidth="1"/>
    <col min="1434" max="1434" width="6" style="245" customWidth="1"/>
    <col min="1435" max="1435" width="6.28515625" style="245" customWidth="1"/>
    <col min="1436" max="1436" width="8.28515625" style="245" customWidth="1"/>
    <col min="1437" max="1437" width="10.42578125" style="245" customWidth="1"/>
    <col min="1438" max="1636" width="9" style="245"/>
    <col min="1637" max="1637" width="4.140625" style="245" customWidth="1"/>
    <col min="1638" max="1638" width="12.140625" style="245" customWidth="1"/>
    <col min="1639" max="1639" width="26.5703125" style="245" customWidth="1"/>
    <col min="1640" max="1641" width="5" style="245" customWidth="1"/>
    <col min="1642" max="1642" width="4.5703125" style="245" customWidth="1"/>
    <col min="1643" max="1643" width="7.42578125" style="245" customWidth="1"/>
    <col min="1644" max="1644" width="7.28515625" style="245" customWidth="1"/>
    <col min="1645" max="1646" width="4.7109375" style="245" customWidth="1"/>
    <col min="1647" max="1647" width="7.7109375" style="245" customWidth="1"/>
    <col min="1648" max="1649" width="4.7109375" style="245" customWidth="1"/>
    <col min="1650" max="1650" width="5.7109375" style="245" customWidth="1"/>
    <col min="1651" max="1651" width="5.28515625" style="245" customWidth="1"/>
    <col min="1652" max="1657" width="4.7109375" style="245" customWidth="1"/>
    <col min="1658" max="1658" width="5.85546875" style="245" customWidth="1"/>
    <col min="1659" max="1659" width="7.140625" style="245" customWidth="1"/>
    <col min="1660" max="1667" width="4.7109375" style="245" customWidth="1"/>
    <col min="1668" max="1668" width="5.5703125" style="245" customWidth="1"/>
    <col min="1669" max="1670" width="4.7109375" style="245" customWidth="1"/>
    <col min="1671" max="1672" width="5.5703125" style="245" customWidth="1"/>
    <col min="1673" max="1673" width="4.7109375" style="245" customWidth="1"/>
    <col min="1674" max="1675" width="5.5703125" style="245" customWidth="1"/>
    <col min="1676" max="1677" width="4.7109375" style="245" customWidth="1"/>
    <col min="1678" max="1678" width="6.28515625" style="245" customWidth="1"/>
    <col min="1679" max="1679" width="6" style="245" customWidth="1"/>
    <col min="1680" max="1680" width="7.7109375" style="245" customWidth="1"/>
    <col min="1681" max="1681" width="6.7109375" style="245" customWidth="1"/>
    <col min="1682" max="1682" width="10.42578125" style="245" customWidth="1"/>
    <col min="1683" max="1683" width="9.5703125" style="245" customWidth="1"/>
    <col min="1684" max="1684" width="9.7109375" style="245" customWidth="1"/>
    <col min="1685" max="1685" width="8.28515625" style="245" customWidth="1"/>
    <col min="1686" max="1686" width="4.5703125" style="245" customWidth="1"/>
    <col min="1687" max="1687" width="7.5703125" style="245" customWidth="1"/>
    <col min="1688" max="1688" width="5.85546875" style="245" customWidth="1"/>
    <col min="1689" max="1689" width="6.140625" style="245" customWidth="1"/>
    <col min="1690" max="1690" width="6" style="245" customWidth="1"/>
    <col min="1691" max="1691" width="6.28515625" style="245" customWidth="1"/>
    <col min="1692" max="1692" width="8.28515625" style="245" customWidth="1"/>
    <col min="1693" max="1693" width="10.42578125" style="245" customWidth="1"/>
    <col min="1694" max="1892" width="9" style="245"/>
    <col min="1893" max="1893" width="4.140625" style="245" customWidth="1"/>
    <col min="1894" max="1894" width="12.140625" style="245" customWidth="1"/>
    <col min="1895" max="1895" width="26.5703125" style="245" customWidth="1"/>
    <col min="1896" max="1897" width="5" style="245" customWidth="1"/>
    <col min="1898" max="1898" width="4.5703125" style="245" customWidth="1"/>
    <col min="1899" max="1899" width="7.42578125" style="245" customWidth="1"/>
    <col min="1900" max="1900" width="7.28515625" style="245" customWidth="1"/>
    <col min="1901" max="1902" width="4.7109375" style="245" customWidth="1"/>
    <col min="1903" max="1903" width="7.7109375" style="245" customWidth="1"/>
    <col min="1904" max="1905" width="4.7109375" style="245" customWidth="1"/>
    <col min="1906" max="1906" width="5.7109375" style="245" customWidth="1"/>
    <col min="1907" max="1907" width="5.28515625" style="245" customWidth="1"/>
    <col min="1908" max="1913" width="4.7109375" style="245" customWidth="1"/>
    <col min="1914" max="1914" width="5.85546875" style="245" customWidth="1"/>
    <col min="1915" max="1915" width="7.140625" style="245" customWidth="1"/>
    <col min="1916" max="1923" width="4.7109375" style="245" customWidth="1"/>
    <col min="1924" max="1924" width="5.5703125" style="245" customWidth="1"/>
    <col min="1925" max="1926" width="4.7109375" style="245" customWidth="1"/>
    <col min="1927" max="1928" width="5.5703125" style="245" customWidth="1"/>
    <col min="1929" max="1929" width="4.7109375" style="245" customWidth="1"/>
    <col min="1930" max="1931" width="5.5703125" style="245" customWidth="1"/>
    <col min="1932" max="1933" width="4.7109375" style="245" customWidth="1"/>
    <col min="1934" max="1934" width="6.28515625" style="245" customWidth="1"/>
    <col min="1935" max="1935" width="6" style="245" customWidth="1"/>
    <col min="1936" max="1936" width="7.7109375" style="245" customWidth="1"/>
    <col min="1937" max="1937" width="6.7109375" style="245" customWidth="1"/>
    <col min="1938" max="1938" width="10.42578125" style="245" customWidth="1"/>
    <col min="1939" max="1939" width="9.5703125" style="245" customWidth="1"/>
    <col min="1940" max="1940" width="9.7109375" style="245" customWidth="1"/>
    <col min="1941" max="1941" width="8.28515625" style="245" customWidth="1"/>
    <col min="1942" max="1942" width="4.5703125" style="245" customWidth="1"/>
    <col min="1943" max="1943" width="7.5703125" style="245" customWidth="1"/>
    <col min="1944" max="1944" width="5.85546875" style="245" customWidth="1"/>
    <col min="1945" max="1945" width="6.140625" style="245" customWidth="1"/>
    <col min="1946" max="1946" width="6" style="245" customWidth="1"/>
    <col min="1947" max="1947" width="6.28515625" style="245" customWidth="1"/>
    <col min="1948" max="1948" width="8.28515625" style="245" customWidth="1"/>
    <col min="1949" max="1949" width="10.42578125" style="245" customWidth="1"/>
    <col min="1950" max="2148" width="9" style="245"/>
    <col min="2149" max="2149" width="4.140625" style="245" customWidth="1"/>
    <col min="2150" max="2150" width="12.140625" style="245" customWidth="1"/>
    <col min="2151" max="2151" width="26.5703125" style="245" customWidth="1"/>
    <col min="2152" max="2153" width="5" style="245" customWidth="1"/>
    <col min="2154" max="2154" width="4.5703125" style="245" customWidth="1"/>
    <col min="2155" max="2155" width="7.42578125" style="245" customWidth="1"/>
    <col min="2156" max="2156" width="7.28515625" style="245" customWidth="1"/>
    <col min="2157" max="2158" width="4.7109375" style="245" customWidth="1"/>
    <col min="2159" max="2159" width="7.7109375" style="245" customWidth="1"/>
    <col min="2160" max="2161" width="4.7109375" style="245" customWidth="1"/>
    <col min="2162" max="2162" width="5.7109375" style="245" customWidth="1"/>
    <col min="2163" max="2163" width="5.28515625" style="245" customWidth="1"/>
    <col min="2164" max="2169" width="4.7109375" style="245" customWidth="1"/>
    <col min="2170" max="2170" width="5.85546875" style="245" customWidth="1"/>
    <col min="2171" max="2171" width="7.140625" style="245" customWidth="1"/>
    <col min="2172" max="2179" width="4.7109375" style="245" customWidth="1"/>
    <col min="2180" max="2180" width="5.5703125" style="245" customWidth="1"/>
    <col min="2181" max="2182" width="4.7109375" style="245" customWidth="1"/>
    <col min="2183" max="2184" width="5.5703125" style="245" customWidth="1"/>
    <col min="2185" max="2185" width="4.7109375" style="245" customWidth="1"/>
    <col min="2186" max="2187" width="5.5703125" style="245" customWidth="1"/>
    <col min="2188" max="2189" width="4.7109375" style="245" customWidth="1"/>
    <col min="2190" max="2190" width="6.28515625" style="245" customWidth="1"/>
    <col min="2191" max="2191" width="6" style="245" customWidth="1"/>
    <col min="2192" max="2192" width="7.7109375" style="245" customWidth="1"/>
    <col min="2193" max="2193" width="6.7109375" style="245" customWidth="1"/>
    <col min="2194" max="2194" width="10.42578125" style="245" customWidth="1"/>
    <col min="2195" max="2195" width="9.5703125" style="245" customWidth="1"/>
    <col min="2196" max="2196" width="9.7109375" style="245" customWidth="1"/>
    <col min="2197" max="2197" width="8.28515625" style="245" customWidth="1"/>
    <col min="2198" max="2198" width="4.5703125" style="245" customWidth="1"/>
    <col min="2199" max="2199" width="7.5703125" style="245" customWidth="1"/>
    <col min="2200" max="2200" width="5.85546875" style="245" customWidth="1"/>
    <col min="2201" max="2201" width="6.140625" style="245" customWidth="1"/>
    <col min="2202" max="2202" width="6" style="245" customWidth="1"/>
    <col min="2203" max="2203" width="6.28515625" style="245" customWidth="1"/>
    <col min="2204" max="2204" width="8.28515625" style="245" customWidth="1"/>
    <col min="2205" max="2205" width="10.42578125" style="245" customWidth="1"/>
    <col min="2206" max="2404" width="9" style="245"/>
    <col min="2405" max="2405" width="4.140625" style="245" customWidth="1"/>
    <col min="2406" max="2406" width="12.140625" style="245" customWidth="1"/>
    <col min="2407" max="2407" width="26.5703125" style="245" customWidth="1"/>
    <col min="2408" max="2409" width="5" style="245" customWidth="1"/>
    <col min="2410" max="2410" width="4.5703125" style="245" customWidth="1"/>
    <col min="2411" max="2411" width="7.42578125" style="245" customWidth="1"/>
    <col min="2412" max="2412" width="7.28515625" style="245" customWidth="1"/>
    <col min="2413" max="2414" width="4.7109375" style="245" customWidth="1"/>
    <col min="2415" max="2415" width="7.7109375" style="245" customWidth="1"/>
    <col min="2416" max="2417" width="4.7109375" style="245" customWidth="1"/>
    <col min="2418" max="2418" width="5.7109375" style="245" customWidth="1"/>
    <col min="2419" max="2419" width="5.28515625" style="245" customWidth="1"/>
    <col min="2420" max="2425" width="4.7109375" style="245" customWidth="1"/>
    <col min="2426" max="2426" width="5.85546875" style="245" customWidth="1"/>
    <col min="2427" max="2427" width="7.140625" style="245" customWidth="1"/>
    <col min="2428" max="2435" width="4.7109375" style="245" customWidth="1"/>
    <col min="2436" max="2436" width="5.5703125" style="245" customWidth="1"/>
    <col min="2437" max="2438" width="4.7109375" style="245" customWidth="1"/>
    <col min="2439" max="2440" width="5.5703125" style="245" customWidth="1"/>
    <col min="2441" max="2441" width="4.7109375" style="245" customWidth="1"/>
    <col min="2442" max="2443" width="5.5703125" style="245" customWidth="1"/>
    <col min="2444" max="2445" width="4.7109375" style="245" customWidth="1"/>
    <col min="2446" max="2446" width="6.28515625" style="245" customWidth="1"/>
    <col min="2447" max="2447" width="6" style="245" customWidth="1"/>
    <col min="2448" max="2448" width="7.7109375" style="245" customWidth="1"/>
    <col min="2449" max="2449" width="6.7109375" style="245" customWidth="1"/>
    <col min="2450" max="2450" width="10.42578125" style="245" customWidth="1"/>
    <col min="2451" max="2451" width="9.5703125" style="245" customWidth="1"/>
    <col min="2452" max="2452" width="9.7109375" style="245" customWidth="1"/>
    <col min="2453" max="2453" width="8.28515625" style="245" customWidth="1"/>
    <col min="2454" max="2454" width="4.5703125" style="245" customWidth="1"/>
    <col min="2455" max="2455" width="7.5703125" style="245" customWidth="1"/>
    <col min="2456" max="2456" width="5.85546875" style="245" customWidth="1"/>
    <col min="2457" max="2457" width="6.140625" style="245" customWidth="1"/>
    <col min="2458" max="2458" width="6" style="245" customWidth="1"/>
    <col min="2459" max="2459" width="6.28515625" style="245" customWidth="1"/>
    <col min="2460" max="2460" width="8.28515625" style="245" customWidth="1"/>
    <col min="2461" max="2461" width="10.42578125" style="245" customWidth="1"/>
    <col min="2462" max="2660" width="9" style="245"/>
    <col min="2661" max="2661" width="4.140625" style="245" customWidth="1"/>
    <col min="2662" max="2662" width="12.140625" style="245" customWidth="1"/>
    <col min="2663" max="2663" width="26.5703125" style="245" customWidth="1"/>
    <col min="2664" max="2665" width="5" style="245" customWidth="1"/>
    <col min="2666" max="2666" width="4.5703125" style="245" customWidth="1"/>
    <col min="2667" max="2667" width="7.42578125" style="245" customWidth="1"/>
    <col min="2668" max="2668" width="7.28515625" style="245" customWidth="1"/>
    <col min="2669" max="2670" width="4.7109375" style="245" customWidth="1"/>
    <col min="2671" max="2671" width="7.7109375" style="245" customWidth="1"/>
    <col min="2672" max="2673" width="4.7109375" style="245" customWidth="1"/>
    <col min="2674" max="2674" width="5.7109375" style="245" customWidth="1"/>
    <col min="2675" max="2675" width="5.28515625" style="245" customWidth="1"/>
    <col min="2676" max="2681" width="4.7109375" style="245" customWidth="1"/>
    <col min="2682" max="2682" width="5.85546875" style="245" customWidth="1"/>
    <col min="2683" max="2683" width="7.140625" style="245" customWidth="1"/>
    <col min="2684" max="2691" width="4.7109375" style="245" customWidth="1"/>
    <col min="2692" max="2692" width="5.5703125" style="245" customWidth="1"/>
    <col min="2693" max="2694" width="4.7109375" style="245" customWidth="1"/>
    <col min="2695" max="2696" width="5.5703125" style="245" customWidth="1"/>
    <col min="2697" max="2697" width="4.7109375" style="245" customWidth="1"/>
    <col min="2698" max="2699" width="5.5703125" style="245" customWidth="1"/>
    <col min="2700" max="2701" width="4.7109375" style="245" customWidth="1"/>
    <col min="2702" max="2702" width="6.28515625" style="245" customWidth="1"/>
    <col min="2703" max="2703" width="6" style="245" customWidth="1"/>
    <col min="2704" max="2704" width="7.7109375" style="245" customWidth="1"/>
    <col min="2705" max="2705" width="6.7109375" style="245" customWidth="1"/>
    <col min="2706" max="2706" width="10.42578125" style="245" customWidth="1"/>
    <col min="2707" max="2707" width="9.5703125" style="245" customWidth="1"/>
    <col min="2708" max="2708" width="9.7109375" style="245" customWidth="1"/>
    <col min="2709" max="2709" width="8.28515625" style="245" customWidth="1"/>
    <col min="2710" max="2710" width="4.5703125" style="245" customWidth="1"/>
    <col min="2711" max="2711" width="7.5703125" style="245" customWidth="1"/>
    <col min="2712" max="2712" width="5.85546875" style="245" customWidth="1"/>
    <col min="2713" max="2713" width="6.140625" style="245" customWidth="1"/>
    <col min="2714" max="2714" width="6" style="245" customWidth="1"/>
    <col min="2715" max="2715" width="6.28515625" style="245" customWidth="1"/>
    <col min="2716" max="2716" width="8.28515625" style="245" customWidth="1"/>
    <col min="2717" max="2717" width="10.42578125" style="245" customWidth="1"/>
    <col min="2718" max="2916" width="9" style="245"/>
    <col min="2917" max="2917" width="4.140625" style="245" customWidth="1"/>
    <col min="2918" max="2918" width="12.140625" style="245" customWidth="1"/>
    <col min="2919" max="2919" width="26.5703125" style="245" customWidth="1"/>
    <col min="2920" max="2921" width="5" style="245" customWidth="1"/>
    <col min="2922" max="2922" width="4.5703125" style="245" customWidth="1"/>
    <col min="2923" max="2923" width="7.42578125" style="245" customWidth="1"/>
    <col min="2924" max="2924" width="7.28515625" style="245" customWidth="1"/>
    <col min="2925" max="2926" width="4.7109375" style="245" customWidth="1"/>
    <col min="2927" max="2927" width="7.7109375" style="245" customWidth="1"/>
    <col min="2928" max="2929" width="4.7109375" style="245" customWidth="1"/>
    <col min="2930" max="2930" width="5.7109375" style="245" customWidth="1"/>
    <col min="2931" max="2931" width="5.28515625" style="245" customWidth="1"/>
    <col min="2932" max="2937" width="4.7109375" style="245" customWidth="1"/>
    <col min="2938" max="2938" width="5.85546875" style="245" customWidth="1"/>
    <col min="2939" max="2939" width="7.140625" style="245" customWidth="1"/>
    <col min="2940" max="2947" width="4.7109375" style="245" customWidth="1"/>
    <col min="2948" max="2948" width="5.5703125" style="245" customWidth="1"/>
    <col min="2949" max="2950" width="4.7109375" style="245" customWidth="1"/>
    <col min="2951" max="2952" width="5.5703125" style="245" customWidth="1"/>
    <col min="2953" max="2953" width="4.7109375" style="245" customWidth="1"/>
    <col min="2954" max="2955" width="5.5703125" style="245" customWidth="1"/>
    <col min="2956" max="2957" width="4.7109375" style="245" customWidth="1"/>
    <col min="2958" max="2958" width="6.28515625" style="245" customWidth="1"/>
    <col min="2959" max="2959" width="6" style="245" customWidth="1"/>
    <col min="2960" max="2960" width="7.7109375" style="245" customWidth="1"/>
    <col min="2961" max="2961" width="6.7109375" style="245" customWidth="1"/>
    <col min="2962" max="2962" width="10.42578125" style="245" customWidth="1"/>
    <col min="2963" max="2963" width="9.5703125" style="245" customWidth="1"/>
    <col min="2964" max="2964" width="9.7109375" style="245" customWidth="1"/>
    <col min="2965" max="2965" width="8.28515625" style="245" customWidth="1"/>
    <col min="2966" max="2966" width="4.5703125" style="245" customWidth="1"/>
    <col min="2967" max="2967" width="7.5703125" style="245" customWidth="1"/>
    <col min="2968" max="2968" width="5.85546875" style="245" customWidth="1"/>
    <col min="2969" max="2969" width="6.140625" style="245" customWidth="1"/>
    <col min="2970" max="2970" width="6" style="245" customWidth="1"/>
    <col min="2971" max="2971" width="6.28515625" style="245" customWidth="1"/>
    <col min="2972" max="2972" width="8.28515625" style="245" customWidth="1"/>
    <col min="2973" max="2973" width="10.42578125" style="245" customWidth="1"/>
    <col min="2974" max="3172" width="9" style="245"/>
    <col min="3173" max="3173" width="4.140625" style="245" customWidth="1"/>
    <col min="3174" max="3174" width="12.140625" style="245" customWidth="1"/>
    <col min="3175" max="3175" width="26.5703125" style="245" customWidth="1"/>
    <col min="3176" max="3177" width="5" style="245" customWidth="1"/>
    <col min="3178" max="3178" width="4.5703125" style="245" customWidth="1"/>
    <col min="3179" max="3179" width="7.42578125" style="245" customWidth="1"/>
    <col min="3180" max="3180" width="7.28515625" style="245" customWidth="1"/>
    <col min="3181" max="3182" width="4.7109375" style="245" customWidth="1"/>
    <col min="3183" max="3183" width="7.7109375" style="245" customWidth="1"/>
    <col min="3184" max="3185" width="4.7109375" style="245" customWidth="1"/>
    <col min="3186" max="3186" width="5.7109375" style="245" customWidth="1"/>
    <col min="3187" max="3187" width="5.28515625" style="245" customWidth="1"/>
    <col min="3188" max="3193" width="4.7109375" style="245" customWidth="1"/>
    <col min="3194" max="3194" width="5.85546875" style="245" customWidth="1"/>
    <col min="3195" max="3195" width="7.140625" style="245" customWidth="1"/>
    <col min="3196" max="3203" width="4.7109375" style="245" customWidth="1"/>
    <col min="3204" max="3204" width="5.5703125" style="245" customWidth="1"/>
    <col min="3205" max="3206" width="4.7109375" style="245" customWidth="1"/>
    <col min="3207" max="3208" width="5.5703125" style="245" customWidth="1"/>
    <col min="3209" max="3209" width="4.7109375" style="245" customWidth="1"/>
    <col min="3210" max="3211" width="5.5703125" style="245" customWidth="1"/>
    <col min="3212" max="3213" width="4.7109375" style="245" customWidth="1"/>
    <col min="3214" max="3214" width="6.28515625" style="245" customWidth="1"/>
    <col min="3215" max="3215" width="6" style="245" customWidth="1"/>
    <col min="3216" max="3216" width="7.7109375" style="245" customWidth="1"/>
    <col min="3217" max="3217" width="6.7109375" style="245" customWidth="1"/>
    <col min="3218" max="3218" width="10.42578125" style="245" customWidth="1"/>
    <col min="3219" max="3219" width="9.5703125" style="245" customWidth="1"/>
    <col min="3220" max="3220" width="9.7109375" style="245" customWidth="1"/>
    <col min="3221" max="3221" width="8.28515625" style="245" customWidth="1"/>
    <col min="3222" max="3222" width="4.5703125" style="245" customWidth="1"/>
    <col min="3223" max="3223" width="7.5703125" style="245" customWidth="1"/>
    <col min="3224" max="3224" width="5.85546875" style="245" customWidth="1"/>
    <col min="3225" max="3225" width="6.140625" style="245" customWidth="1"/>
    <col min="3226" max="3226" width="6" style="245" customWidth="1"/>
    <col min="3227" max="3227" width="6.28515625" style="245" customWidth="1"/>
    <col min="3228" max="3228" width="8.28515625" style="245" customWidth="1"/>
    <col min="3229" max="3229" width="10.42578125" style="245" customWidth="1"/>
    <col min="3230" max="3428" width="9" style="245"/>
    <col min="3429" max="3429" width="4.140625" style="245" customWidth="1"/>
    <col min="3430" max="3430" width="12.140625" style="245" customWidth="1"/>
    <col min="3431" max="3431" width="26.5703125" style="245" customWidth="1"/>
    <col min="3432" max="3433" width="5" style="245" customWidth="1"/>
    <col min="3434" max="3434" width="4.5703125" style="245" customWidth="1"/>
    <col min="3435" max="3435" width="7.42578125" style="245" customWidth="1"/>
    <col min="3436" max="3436" width="7.28515625" style="245" customWidth="1"/>
    <col min="3437" max="3438" width="4.7109375" style="245" customWidth="1"/>
    <col min="3439" max="3439" width="7.7109375" style="245" customWidth="1"/>
    <col min="3440" max="3441" width="4.7109375" style="245" customWidth="1"/>
    <col min="3442" max="3442" width="5.7109375" style="245" customWidth="1"/>
    <col min="3443" max="3443" width="5.28515625" style="245" customWidth="1"/>
    <col min="3444" max="3449" width="4.7109375" style="245" customWidth="1"/>
    <col min="3450" max="3450" width="5.85546875" style="245" customWidth="1"/>
    <col min="3451" max="3451" width="7.140625" style="245" customWidth="1"/>
    <col min="3452" max="3459" width="4.7109375" style="245" customWidth="1"/>
    <col min="3460" max="3460" width="5.5703125" style="245" customWidth="1"/>
    <col min="3461" max="3462" width="4.7109375" style="245" customWidth="1"/>
    <col min="3463" max="3464" width="5.5703125" style="245" customWidth="1"/>
    <col min="3465" max="3465" width="4.7109375" style="245" customWidth="1"/>
    <col min="3466" max="3467" width="5.5703125" style="245" customWidth="1"/>
    <col min="3468" max="3469" width="4.7109375" style="245" customWidth="1"/>
    <col min="3470" max="3470" width="6.28515625" style="245" customWidth="1"/>
    <col min="3471" max="3471" width="6" style="245" customWidth="1"/>
    <col min="3472" max="3472" width="7.7109375" style="245" customWidth="1"/>
    <col min="3473" max="3473" width="6.7109375" style="245" customWidth="1"/>
    <col min="3474" max="3474" width="10.42578125" style="245" customWidth="1"/>
    <col min="3475" max="3475" width="9.5703125" style="245" customWidth="1"/>
    <col min="3476" max="3476" width="9.7109375" style="245" customWidth="1"/>
    <col min="3477" max="3477" width="8.28515625" style="245" customWidth="1"/>
    <col min="3478" max="3478" width="4.5703125" style="245" customWidth="1"/>
    <col min="3479" max="3479" width="7.5703125" style="245" customWidth="1"/>
    <col min="3480" max="3480" width="5.85546875" style="245" customWidth="1"/>
    <col min="3481" max="3481" width="6.140625" style="245" customWidth="1"/>
    <col min="3482" max="3482" width="6" style="245" customWidth="1"/>
    <col min="3483" max="3483" width="6.28515625" style="245" customWidth="1"/>
    <col min="3484" max="3484" width="8.28515625" style="245" customWidth="1"/>
    <col min="3485" max="3485" width="10.42578125" style="245" customWidth="1"/>
    <col min="3486" max="3684" width="9" style="245"/>
    <col min="3685" max="3685" width="4.140625" style="245" customWidth="1"/>
    <col min="3686" max="3686" width="12.140625" style="245" customWidth="1"/>
    <col min="3687" max="3687" width="26.5703125" style="245" customWidth="1"/>
    <col min="3688" max="3689" width="5" style="245" customWidth="1"/>
    <col min="3690" max="3690" width="4.5703125" style="245" customWidth="1"/>
    <col min="3691" max="3691" width="7.42578125" style="245" customWidth="1"/>
    <col min="3692" max="3692" width="7.28515625" style="245" customWidth="1"/>
    <col min="3693" max="3694" width="4.7109375" style="245" customWidth="1"/>
    <col min="3695" max="3695" width="7.7109375" style="245" customWidth="1"/>
    <col min="3696" max="3697" width="4.7109375" style="245" customWidth="1"/>
    <col min="3698" max="3698" width="5.7109375" style="245" customWidth="1"/>
    <col min="3699" max="3699" width="5.28515625" style="245" customWidth="1"/>
    <col min="3700" max="3705" width="4.7109375" style="245" customWidth="1"/>
    <col min="3706" max="3706" width="5.85546875" style="245" customWidth="1"/>
    <col min="3707" max="3707" width="7.140625" style="245" customWidth="1"/>
    <col min="3708" max="3715" width="4.7109375" style="245" customWidth="1"/>
    <col min="3716" max="3716" width="5.5703125" style="245" customWidth="1"/>
    <col min="3717" max="3718" width="4.7109375" style="245" customWidth="1"/>
    <col min="3719" max="3720" width="5.5703125" style="245" customWidth="1"/>
    <col min="3721" max="3721" width="4.7109375" style="245" customWidth="1"/>
    <col min="3722" max="3723" width="5.5703125" style="245" customWidth="1"/>
    <col min="3724" max="3725" width="4.7109375" style="245" customWidth="1"/>
    <col min="3726" max="3726" width="6.28515625" style="245" customWidth="1"/>
    <col min="3727" max="3727" width="6" style="245" customWidth="1"/>
    <col min="3728" max="3728" width="7.7109375" style="245" customWidth="1"/>
    <col min="3729" max="3729" width="6.7109375" style="245" customWidth="1"/>
    <col min="3730" max="3730" width="10.42578125" style="245" customWidth="1"/>
    <col min="3731" max="3731" width="9.5703125" style="245" customWidth="1"/>
    <col min="3732" max="3732" width="9.7109375" style="245" customWidth="1"/>
    <col min="3733" max="3733" width="8.28515625" style="245" customWidth="1"/>
    <col min="3734" max="3734" width="4.5703125" style="245" customWidth="1"/>
    <col min="3735" max="3735" width="7.5703125" style="245" customWidth="1"/>
    <col min="3736" max="3736" width="5.85546875" style="245" customWidth="1"/>
    <col min="3737" max="3737" width="6.140625" style="245" customWidth="1"/>
    <col min="3738" max="3738" width="6" style="245" customWidth="1"/>
    <col min="3739" max="3739" width="6.28515625" style="245" customWidth="1"/>
    <col min="3740" max="3740" width="8.28515625" style="245" customWidth="1"/>
    <col min="3741" max="3741" width="10.42578125" style="245" customWidth="1"/>
    <col min="3742" max="3940" width="9" style="245"/>
    <col min="3941" max="3941" width="4.140625" style="245" customWidth="1"/>
    <col min="3942" max="3942" width="12.140625" style="245" customWidth="1"/>
    <col min="3943" max="3943" width="26.5703125" style="245" customWidth="1"/>
    <col min="3944" max="3945" width="5" style="245" customWidth="1"/>
    <col min="3946" max="3946" width="4.5703125" style="245" customWidth="1"/>
    <col min="3947" max="3947" width="7.42578125" style="245" customWidth="1"/>
    <col min="3948" max="3948" width="7.28515625" style="245" customWidth="1"/>
    <col min="3949" max="3950" width="4.7109375" style="245" customWidth="1"/>
    <col min="3951" max="3951" width="7.7109375" style="245" customWidth="1"/>
    <col min="3952" max="3953" width="4.7109375" style="245" customWidth="1"/>
    <col min="3954" max="3954" width="5.7109375" style="245" customWidth="1"/>
    <col min="3955" max="3955" width="5.28515625" style="245" customWidth="1"/>
    <col min="3956" max="3961" width="4.7109375" style="245" customWidth="1"/>
    <col min="3962" max="3962" width="5.85546875" style="245" customWidth="1"/>
    <col min="3963" max="3963" width="7.140625" style="245" customWidth="1"/>
    <col min="3964" max="3971" width="4.7109375" style="245" customWidth="1"/>
    <col min="3972" max="3972" width="5.5703125" style="245" customWidth="1"/>
    <col min="3973" max="3974" width="4.7109375" style="245" customWidth="1"/>
    <col min="3975" max="3976" width="5.5703125" style="245" customWidth="1"/>
    <col min="3977" max="3977" width="4.7109375" style="245" customWidth="1"/>
    <col min="3978" max="3979" width="5.5703125" style="245" customWidth="1"/>
    <col min="3980" max="3981" width="4.7109375" style="245" customWidth="1"/>
    <col min="3982" max="3982" width="6.28515625" style="245" customWidth="1"/>
    <col min="3983" max="3983" width="6" style="245" customWidth="1"/>
    <col min="3984" max="3984" width="7.7109375" style="245" customWidth="1"/>
    <col min="3985" max="3985" width="6.7109375" style="245" customWidth="1"/>
    <col min="3986" max="3986" width="10.42578125" style="245" customWidth="1"/>
    <col min="3987" max="3987" width="9.5703125" style="245" customWidth="1"/>
    <col min="3988" max="3988" width="9.7109375" style="245" customWidth="1"/>
    <col min="3989" max="3989" width="8.28515625" style="245" customWidth="1"/>
    <col min="3990" max="3990" width="4.5703125" style="245" customWidth="1"/>
    <col min="3991" max="3991" width="7.5703125" style="245" customWidth="1"/>
    <col min="3992" max="3992" width="5.85546875" style="245" customWidth="1"/>
    <col min="3993" max="3993" width="6.140625" style="245" customWidth="1"/>
    <col min="3994" max="3994" width="6" style="245" customWidth="1"/>
    <col min="3995" max="3995" width="6.28515625" style="245" customWidth="1"/>
    <col min="3996" max="3996" width="8.28515625" style="245" customWidth="1"/>
    <col min="3997" max="3997" width="10.42578125" style="245" customWidth="1"/>
    <col min="3998" max="4196" width="9" style="245"/>
    <col min="4197" max="4197" width="4.140625" style="245" customWidth="1"/>
    <col min="4198" max="4198" width="12.140625" style="245" customWidth="1"/>
    <col min="4199" max="4199" width="26.5703125" style="245" customWidth="1"/>
    <col min="4200" max="4201" width="5" style="245" customWidth="1"/>
    <col min="4202" max="4202" width="4.5703125" style="245" customWidth="1"/>
    <col min="4203" max="4203" width="7.42578125" style="245" customWidth="1"/>
    <col min="4204" max="4204" width="7.28515625" style="245" customWidth="1"/>
    <col min="4205" max="4206" width="4.7109375" style="245" customWidth="1"/>
    <col min="4207" max="4207" width="7.7109375" style="245" customWidth="1"/>
    <col min="4208" max="4209" width="4.7109375" style="245" customWidth="1"/>
    <col min="4210" max="4210" width="5.7109375" style="245" customWidth="1"/>
    <col min="4211" max="4211" width="5.28515625" style="245" customWidth="1"/>
    <col min="4212" max="4217" width="4.7109375" style="245" customWidth="1"/>
    <col min="4218" max="4218" width="5.85546875" style="245" customWidth="1"/>
    <col min="4219" max="4219" width="7.140625" style="245" customWidth="1"/>
    <col min="4220" max="4227" width="4.7109375" style="245" customWidth="1"/>
    <col min="4228" max="4228" width="5.5703125" style="245" customWidth="1"/>
    <col min="4229" max="4230" width="4.7109375" style="245" customWidth="1"/>
    <col min="4231" max="4232" width="5.5703125" style="245" customWidth="1"/>
    <col min="4233" max="4233" width="4.7109375" style="245" customWidth="1"/>
    <col min="4234" max="4235" width="5.5703125" style="245" customWidth="1"/>
    <col min="4236" max="4237" width="4.7109375" style="245" customWidth="1"/>
    <col min="4238" max="4238" width="6.28515625" style="245" customWidth="1"/>
    <col min="4239" max="4239" width="6" style="245" customWidth="1"/>
    <col min="4240" max="4240" width="7.7109375" style="245" customWidth="1"/>
    <col min="4241" max="4241" width="6.7109375" style="245" customWidth="1"/>
    <col min="4242" max="4242" width="10.42578125" style="245" customWidth="1"/>
    <col min="4243" max="4243" width="9.5703125" style="245" customWidth="1"/>
    <col min="4244" max="4244" width="9.7109375" style="245" customWidth="1"/>
    <col min="4245" max="4245" width="8.28515625" style="245" customWidth="1"/>
    <col min="4246" max="4246" width="4.5703125" style="245" customWidth="1"/>
    <col min="4247" max="4247" width="7.5703125" style="245" customWidth="1"/>
    <col min="4248" max="4248" width="5.85546875" style="245" customWidth="1"/>
    <col min="4249" max="4249" width="6.140625" style="245" customWidth="1"/>
    <col min="4250" max="4250" width="6" style="245" customWidth="1"/>
    <col min="4251" max="4251" width="6.28515625" style="245" customWidth="1"/>
    <col min="4252" max="4252" width="8.28515625" style="245" customWidth="1"/>
    <col min="4253" max="4253" width="10.42578125" style="245" customWidth="1"/>
    <col min="4254" max="4452" width="9" style="245"/>
    <col min="4453" max="4453" width="4.140625" style="245" customWidth="1"/>
    <col min="4454" max="4454" width="12.140625" style="245" customWidth="1"/>
    <col min="4455" max="4455" width="26.5703125" style="245" customWidth="1"/>
    <col min="4456" max="4457" width="5" style="245" customWidth="1"/>
    <col min="4458" max="4458" width="4.5703125" style="245" customWidth="1"/>
    <col min="4459" max="4459" width="7.42578125" style="245" customWidth="1"/>
    <col min="4460" max="4460" width="7.28515625" style="245" customWidth="1"/>
    <col min="4461" max="4462" width="4.7109375" style="245" customWidth="1"/>
    <col min="4463" max="4463" width="7.7109375" style="245" customWidth="1"/>
    <col min="4464" max="4465" width="4.7109375" style="245" customWidth="1"/>
    <col min="4466" max="4466" width="5.7109375" style="245" customWidth="1"/>
    <col min="4467" max="4467" width="5.28515625" style="245" customWidth="1"/>
    <col min="4468" max="4473" width="4.7109375" style="245" customWidth="1"/>
    <col min="4474" max="4474" width="5.85546875" style="245" customWidth="1"/>
    <col min="4475" max="4475" width="7.140625" style="245" customWidth="1"/>
    <col min="4476" max="4483" width="4.7109375" style="245" customWidth="1"/>
    <col min="4484" max="4484" width="5.5703125" style="245" customWidth="1"/>
    <col min="4485" max="4486" width="4.7109375" style="245" customWidth="1"/>
    <col min="4487" max="4488" width="5.5703125" style="245" customWidth="1"/>
    <col min="4489" max="4489" width="4.7109375" style="245" customWidth="1"/>
    <col min="4490" max="4491" width="5.5703125" style="245" customWidth="1"/>
    <col min="4492" max="4493" width="4.7109375" style="245" customWidth="1"/>
    <col min="4494" max="4494" width="6.28515625" style="245" customWidth="1"/>
    <col min="4495" max="4495" width="6" style="245" customWidth="1"/>
    <col min="4496" max="4496" width="7.7109375" style="245" customWidth="1"/>
    <col min="4497" max="4497" width="6.7109375" style="245" customWidth="1"/>
    <col min="4498" max="4498" width="10.42578125" style="245" customWidth="1"/>
    <col min="4499" max="4499" width="9.5703125" style="245" customWidth="1"/>
    <col min="4500" max="4500" width="9.7109375" style="245" customWidth="1"/>
    <col min="4501" max="4501" width="8.28515625" style="245" customWidth="1"/>
    <col min="4502" max="4502" width="4.5703125" style="245" customWidth="1"/>
    <col min="4503" max="4503" width="7.5703125" style="245" customWidth="1"/>
    <col min="4504" max="4504" width="5.85546875" style="245" customWidth="1"/>
    <col min="4505" max="4505" width="6.140625" style="245" customWidth="1"/>
    <col min="4506" max="4506" width="6" style="245" customWidth="1"/>
    <col min="4507" max="4507" width="6.28515625" style="245" customWidth="1"/>
    <col min="4508" max="4508" width="8.28515625" style="245" customWidth="1"/>
    <col min="4509" max="4509" width="10.42578125" style="245" customWidth="1"/>
    <col min="4510" max="4708" width="9" style="245"/>
    <col min="4709" max="4709" width="4.140625" style="245" customWidth="1"/>
    <col min="4710" max="4710" width="12.140625" style="245" customWidth="1"/>
    <col min="4711" max="4711" width="26.5703125" style="245" customWidth="1"/>
    <col min="4712" max="4713" width="5" style="245" customWidth="1"/>
    <col min="4714" max="4714" width="4.5703125" style="245" customWidth="1"/>
    <col min="4715" max="4715" width="7.42578125" style="245" customWidth="1"/>
    <col min="4716" max="4716" width="7.28515625" style="245" customWidth="1"/>
    <col min="4717" max="4718" width="4.7109375" style="245" customWidth="1"/>
    <col min="4719" max="4719" width="7.7109375" style="245" customWidth="1"/>
    <col min="4720" max="4721" width="4.7109375" style="245" customWidth="1"/>
    <col min="4722" max="4722" width="5.7109375" style="245" customWidth="1"/>
    <col min="4723" max="4723" width="5.28515625" style="245" customWidth="1"/>
    <col min="4724" max="4729" width="4.7109375" style="245" customWidth="1"/>
    <col min="4730" max="4730" width="5.85546875" style="245" customWidth="1"/>
    <col min="4731" max="4731" width="7.140625" style="245" customWidth="1"/>
    <col min="4732" max="4739" width="4.7109375" style="245" customWidth="1"/>
    <col min="4740" max="4740" width="5.5703125" style="245" customWidth="1"/>
    <col min="4741" max="4742" width="4.7109375" style="245" customWidth="1"/>
    <col min="4743" max="4744" width="5.5703125" style="245" customWidth="1"/>
    <col min="4745" max="4745" width="4.7109375" style="245" customWidth="1"/>
    <col min="4746" max="4747" width="5.5703125" style="245" customWidth="1"/>
    <col min="4748" max="4749" width="4.7109375" style="245" customWidth="1"/>
    <col min="4750" max="4750" width="6.28515625" style="245" customWidth="1"/>
    <col min="4751" max="4751" width="6" style="245" customWidth="1"/>
    <col min="4752" max="4752" width="7.7109375" style="245" customWidth="1"/>
    <col min="4753" max="4753" width="6.7109375" style="245" customWidth="1"/>
    <col min="4754" max="4754" width="10.42578125" style="245" customWidth="1"/>
    <col min="4755" max="4755" width="9.5703125" style="245" customWidth="1"/>
    <col min="4756" max="4756" width="9.7109375" style="245" customWidth="1"/>
    <col min="4757" max="4757" width="8.28515625" style="245" customWidth="1"/>
    <col min="4758" max="4758" width="4.5703125" style="245" customWidth="1"/>
    <col min="4759" max="4759" width="7.5703125" style="245" customWidth="1"/>
    <col min="4760" max="4760" width="5.85546875" style="245" customWidth="1"/>
    <col min="4761" max="4761" width="6.140625" style="245" customWidth="1"/>
    <col min="4762" max="4762" width="6" style="245" customWidth="1"/>
    <col min="4763" max="4763" width="6.28515625" style="245" customWidth="1"/>
    <col min="4764" max="4764" width="8.28515625" style="245" customWidth="1"/>
    <col min="4765" max="4765" width="10.42578125" style="245" customWidth="1"/>
    <col min="4766" max="4964" width="9" style="245"/>
    <col min="4965" max="4965" width="4.140625" style="245" customWidth="1"/>
    <col min="4966" max="4966" width="12.140625" style="245" customWidth="1"/>
    <col min="4967" max="4967" width="26.5703125" style="245" customWidth="1"/>
    <col min="4968" max="4969" width="5" style="245" customWidth="1"/>
    <col min="4970" max="4970" width="4.5703125" style="245" customWidth="1"/>
    <col min="4971" max="4971" width="7.42578125" style="245" customWidth="1"/>
    <col min="4972" max="4972" width="7.28515625" style="245" customWidth="1"/>
    <col min="4973" max="4974" width="4.7109375" style="245" customWidth="1"/>
    <col min="4975" max="4975" width="7.7109375" style="245" customWidth="1"/>
    <col min="4976" max="4977" width="4.7109375" style="245" customWidth="1"/>
    <col min="4978" max="4978" width="5.7109375" style="245" customWidth="1"/>
    <col min="4979" max="4979" width="5.28515625" style="245" customWidth="1"/>
    <col min="4980" max="4985" width="4.7109375" style="245" customWidth="1"/>
    <col min="4986" max="4986" width="5.85546875" style="245" customWidth="1"/>
    <col min="4987" max="4987" width="7.140625" style="245" customWidth="1"/>
    <col min="4988" max="4995" width="4.7109375" style="245" customWidth="1"/>
    <col min="4996" max="4996" width="5.5703125" style="245" customWidth="1"/>
    <col min="4997" max="4998" width="4.7109375" style="245" customWidth="1"/>
    <col min="4999" max="5000" width="5.5703125" style="245" customWidth="1"/>
    <col min="5001" max="5001" width="4.7109375" style="245" customWidth="1"/>
    <col min="5002" max="5003" width="5.5703125" style="245" customWidth="1"/>
    <col min="5004" max="5005" width="4.7109375" style="245" customWidth="1"/>
    <col min="5006" max="5006" width="6.28515625" style="245" customWidth="1"/>
    <col min="5007" max="5007" width="6" style="245" customWidth="1"/>
    <col min="5008" max="5008" width="7.7109375" style="245" customWidth="1"/>
    <col min="5009" max="5009" width="6.7109375" style="245" customWidth="1"/>
    <col min="5010" max="5010" width="10.42578125" style="245" customWidth="1"/>
    <col min="5011" max="5011" width="9.5703125" style="245" customWidth="1"/>
    <col min="5012" max="5012" width="9.7109375" style="245" customWidth="1"/>
    <col min="5013" max="5013" width="8.28515625" style="245" customWidth="1"/>
    <col min="5014" max="5014" width="4.5703125" style="245" customWidth="1"/>
    <col min="5015" max="5015" width="7.5703125" style="245" customWidth="1"/>
    <col min="5016" max="5016" width="5.85546875" style="245" customWidth="1"/>
    <col min="5017" max="5017" width="6.140625" style="245" customWidth="1"/>
    <col min="5018" max="5018" width="6" style="245" customWidth="1"/>
    <col min="5019" max="5019" width="6.28515625" style="245" customWidth="1"/>
    <col min="5020" max="5020" width="8.28515625" style="245" customWidth="1"/>
    <col min="5021" max="5021" width="10.42578125" style="245" customWidth="1"/>
    <col min="5022" max="5220" width="9" style="245"/>
    <col min="5221" max="5221" width="4.140625" style="245" customWidth="1"/>
    <col min="5222" max="5222" width="12.140625" style="245" customWidth="1"/>
    <col min="5223" max="5223" width="26.5703125" style="245" customWidth="1"/>
    <col min="5224" max="5225" width="5" style="245" customWidth="1"/>
    <col min="5226" max="5226" width="4.5703125" style="245" customWidth="1"/>
    <col min="5227" max="5227" width="7.42578125" style="245" customWidth="1"/>
    <col min="5228" max="5228" width="7.28515625" style="245" customWidth="1"/>
    <col min="5229" max="5230" width="4.7109375" style="245" customWidth="1"/>
    <col min="5231" max="5231" width="7.7109375" style="245" customWidth="1"/>
    <col min="5232" max="5233" width="4.7109375" style="245" customWidth="1"/>
    <col min="5234" max="5234" width="5.7109375" style="245" customWidth="1"/>
    <col min="5235" max="5235" width="5.28515625" style="245" customWidth="1"/>
    <col min="5236" max="5241" width="4.7109375" style="245" customWidth="1"/>
    <col min="5242" max="5242" width="5.85546875" style="245" customWidth="1"/>
    <col min="5243" max="5243" width="7.140625" style="245" customWidth="1"/>
    <col min="5244" max="5251" width="4.7109375" style="245" customWidth="1"/>
    <col min="5252" max="5252" width="5.5703125" style="245" customWidth="1"/>
    <col min="5253" max="5254" width="4.7109375" style="245" customWidth="1"/>
    <col min="5255" max="5256" width="5.5703125" style="245" customWidth="1"/>
    <col min="5257" max="5257" width="4.7109375" style="245" customWidth="1"/>
    <col min="5258" max="5259" width="5.5703125" style="245" customWidth="1"/>
    <col min="5260" max="5261" width="4.7109375" style="245" customWidth="1"/>
    <col min="5262" max="5262" width="6.28515625" style="245" customWidth="1"/>
    <col min="5263" max="5263" width="6" style="245" customWidth="1"/>
    <col min="5264" max="5264" width="7.7109375" style="245" customWidth="1"/>
    <col min="5265" max="5265" width="6.7109375" style="245" customWidth="1"/>
    <col min="5266" max="5266" width="10.42578125" style="245" customWidth="1"/>
    <col min="5267" max="5267" width="9.5703125" style="245" customWidth="1"/>
    <col min="5268" max="5268" width="9.7109375" style="245" customWidth="1"/>
    <col min="5269" max="5269" width="8.28515625" style="245" customWidth="1"/>
    <col min="5270" max="5270" width="4.5703125" style="245" customWidth="1"/>
    <col min="5271" max="5271" width="7.5703125" style="245" customWidth="1"/>
    <col min="5272" max="5272" width="5.85546875" style="245" customWidth="1"/>
    <col min="5273" max="5273" width="6.140625" style="245" customWidth="1"/>
    <col min="5274" max="5274" width="6" style="245" customWidth="1"/>
    <col min="5275" max="5275" width="6.28515625" style="245" customWidth="1"/>
    <col min="5276" max="5276" width="8.28515625" style="245" customWidth="1"/>
    <col min="5277" max="5277" width="10.42578125" style="245" customWidth="1"/>
    <col min="5278" max="5476" width="9" style="245"/>
    <col min="5477" max="5477" width="4.140625" style="245" customWidth="1"/>
    <col min="5478" max="5478" width="12.140625" style="245" customWidth="1"/>
    <col min="5479" max="5479" width="26.5703125" style="245" customWidth="1"/>
    <col min="5480" max="5481" width="5" style="245" customWidth="1"/>
    <col min="5482" max="5482" width="4.5703125" style="245" customWidth="1"/>
    <col min="5483" max="5483" width="7.42578125" style="245" customWidth="1"/>
    <col min="5484" max="5484" width="7.28515625" style="245" customWidth="1"/>
    <col min="5485" max="5486" width="4.7109375" style="245" customWidth="1"/>
    <col min="5487" max="5487" width="7.7109375" style="245" customWidth="1"/>
    <col min="5488" max="5489" width="4.7109375" style="245" customWidth="1"/>
    <col min="5490" max="5490" width="5.7109375" style="245" customWidth="1"/>
    <col min="5491" max="5491" width="5.28515625" style="245" customWidth="1"/>
    <col min="5492" max="5497" width="4.7109375" style="245" customWidth="1"/>
    <col min="5498" max="5498" width="5.85546875" style="245" customWidth="1"/>
    <col min="5499" max="5499" width="7.140625" style="245" customWidth="1"/>
    <col min="5500" max="5507" width="4.7109375" style="245" customWidth="1"/>
    <col min="5508" max="5508" width="5.5703125" style="245" customWidth="1"/>
    <col min="5509" max="5510" width="4.7109375" style="245" customWidth="1"/>
    <col min="5511" max="5512" width="5.5703125" style="245" customWidth="1"/>
    <col min="5513" max="5513" width="4.7109375" style="245" customWidth="1"/>
    <col min="5514" max="5515" width="5.5703125" style="245" customWidth="1"/>
    <col min="5516" max="5517" width="4.7109375" style="245" customWidth="1"/>
    <col min="5518" max="5518" width="6.28515625" style="245" customWidth="1"/>
    <col min="5519" max="5519" width="6" style="245" customWidth="1"/>
    <col min="5520" max="5520" width="7.7109375" style="245" customWidth="1"/>
    <col min="5521" max="5521" width="6.7109375" style="245" customWidth="1"/>
    <col min="5522" max="5522" width="10.42578125" style="245" customWidth="1"/>
    <col min="5523" max="5523" width="9.5703125" style="245" customWidth="1"/>
    <col min="5524" max="5524" width="9.7109375" style="245" customWidth="1"/>
    <col min="5525" max="5525" width="8.28515625" style="245" customWidth="1"/>
    <col min="5526" max="5526" width="4.5703125" style="245" customWidth="1"/>
    <col min="5527" max="5527" width="7.5703125" style="245" customWidth="1"/>
    <col min="5528" max="5528" width="5.85546875" style="245" customWidth="1"/>
    <col min="5529" max="5529" width="6.140625" style="245" customWidth="1"/>
    <col min="5530" max="5530" width="6" style="245" customWidth="1"/>
    <col min="5531" max="5531" width="6.28515625" style="245" customWidth="1"/>
    <col min="5532" max="5532" width="8.28515625" style="245" customWidth="1"/>
    <col min="5533" max="5533" width="10.42578125" style="245" customWidth="1"/>
    <col min="5534" max="5732" width="9" style="245"/>
    <col min="5733" max="5733" width="4.140625" style="245" customWidth="1"/>
    <col min="5734" max="5734" width="12.140625" style="245" customWidth="1"/>
    <col min="5735" max="5735" width="26.5703125" style="245" customWidth="1"/>
    <col min="5736" max="5737" width="5" style="245" customWidth="1"/>
    <col min="5738" max="5738" width="4.5703125" style="245" customWidth="1"/>
    <col min="5739" max="5739" width="7.42578125" style="245" customWidth="1"/>
    <col min="5740" max="5740" width="7.28515625" style="245" customWidth="1"/>
    <col min="5741" max="5742" width="4.7109375" style="245" customWidth="1"/>
    <col min="5743" max="5743" width="7.7109375" style="245" customWidth="1"/>
    <col min="5744" max="5745" width="4.7109375" style="245" customWidth="1"/>
    <col min="5746" max="5746" width="5.7109375" style="245" customWidth="1"/>
    <col min="5747" max="5747" width="5.28515625" style="245" customWidth="1"/>
    <col min="5748" max="5753" width="4.7109375" style="245" customWidth="1"/>
    <col min="5754" max="5754" width="5.85546875" style="245" customWidth="1"/>
    <col min="5755" max="5755" width="7.140625" style="245" customWidth="1"/>
    <col min="5756" max="5763" width="4.7109375" style="245" customWidth="1"/>
    <col min="5764" max="5764" width="5.5703125" style="245" customWidth="1"/>
    <col min="5765" max="5766" width="4.7109375" style="245" customWidth="1"/>
    <col min="5767" max="5768" width="5.5703125" style="245" customWidth="1"/>
    <col min="5769" max="5769" width="4.7109375" style="245" customWidth="1"/>
    <col min="5770" max="5771" width="5.5703125" style="245" customWidth="1"/>
    <col min="5772" max="5773" width="4.7109375" style="245" customWidth="1"/>
    <col min="5774" max="5774" width="6.28515625" style="245" customWidth="1"/>
    <col min="5775" max="5775" width="6" style="245" customWidth="1"/>
    <col min="5776" max="5776" width="7.7109375" style="245" customWidth="1"/>
    <col min="5777" max="5777" width="6.7109375" style="245" customWidth="1"/>
    <col min="5778" max="5778" width="10.42578125" style="245" customWidth="1"/>
    <col min="5779" max="5779" width="9.5703125" style="245" customWidth="1"/>
    <col min="5780" max="5780" width="9.7109375" style="245" customWidth="1"/>
    <col min="5781" max="5781" width="8.28515625" style="245" customWidth="1"/>
    <col min="5782" max="5782" width="4.5703125" style="245" customWidth="1"/>
    <col min="5783" max="5783" width="7.5703125" style="245" customWidth="1"/>
    <col min="5784" max="5784" width="5.85546875" style="245" customWidth="1"/>
    <col min="5785" max="5785" width="6.140625" style="245" customWidth="1"/>
    <col min="5786" max="5786" width="6" style="245" customWidth="1"/>
    <col min="5787" max="5787" width="6.28515625" style="245" customWidth="1"/>
    <col min="5788" max="5788" width="8.28515625" style="245" customWidth="1"/>
    <col min="5789" max="5789" width="10.42578125" style="245" customWidth="1"/>
    <col min="5790" max="5988" width="9" style="245"/>
    <col min="5989" max="5989" width="4.140625" style="245" customWidth="1"/>
    <col min="5990" max="5990" width="12.140625" style="245" customWidth="1"/>
    <col min="5991" max="5991" width="26.5703125" style="245" customWidth="1"/>
    <col min="5992" max="5993" width="5" style="245" customWidth="1"/>
    <col min="5994" max="5994" width="4.5703125" style="245" customWidth="1"/>
    <col min="5995" max="5995" width="7.42578125" style="245" customWidth="1"/>
    <col min="5996" max="5996" width="7.28515625" style="245" customWidth="1"/>
    <col min="5997" max="5998" width="4.7109375" style="245" customWidth="1"/>
    <col min="5999" max="5999" width="7.7109375" style="245" customWidth="1"/>
    <col min="6000" max="6001" width="4.7109375" style="245" customWidth="1"/>
    <col min="6002" max="6002" width="5.7109375" style="245" customWidth="1"/>
    <col min="6003" max="6003" width="5.28515625" style="245" customWidth="1"/>
    <col min="6004" max="6009" width="4.7109375" style="245" customWidth="1"/>
    <col min="6010" max="6010" width="5.85546875" style="245" customWidth="1"/>
    <col min="6011" max="6011" width="7.140625" style="245" customWidth="1"/>
    <col min="6012" max="6019" width="4.7109375" style="245" customWidth="1"/>
    <col min="6020" max="6020" width="5.5703125" style="245" customWidth="1"/>
    <col min="6021" max="6022" width="4.7109375" style="245" customWidth="1"/>
    <col min="6023" max="6024" width="5.5703125" style="245" customWidth="1"/>
    <col min="6025" max="6025" width="4.7109375" style="245" customWidth="1"/>
    <col min="6026" max="6027" width="5.5703125" style="245" customWidth="1"/>
    <col min="6028" max="6029" width="4.7109375" style="245" customWidth="1"/>
    <col min="6030" max="6030" width="6.28515625" style="245" customWidth="1"/>
    <col min="6031" max="6031" width="6" style="245" customWidth="1"/>
    <col min="6032" max="6032" width="7.7109375" style="245" customWidth="1"/>
    <col min="6033" max="6033" width="6.7109375" style="245" customWidth="1"/>
    <col min="6034" max="6034" width="10.42578125" style="245" customWidth="1"/>
    <col min="6035" max="6035" width="9.5703125" style="245" customWidth="1"/>
    <col min="6036" max="6036" width="9.7109375" style="245" customWidth="1"/>
    <col min="6037" max="6037" width="8.28515625" style="245" customWidth="1"/>
    <col min="6038" max="6038" width="4.5703125" style="245" customWidth="1"/>
    <col min="6039" max="6039" width="7.5703125" style="245" customWidth="1"/>
    <col min="6040" max="6040" width="5.85546875" style="245" customWidth="1"/>
    <col min="6041" max="6041" width="6.140625" style="245" customWidth="1"/>
    <col min="6042" max="6042" width="6" style="245" customWidth="1"/>
    <col min="6043" max="6043" width="6.28515625" style="245" customWidth="1"/>
    <col min="6044" max="6044" width="8.28515625" style="245" customWidth="1"/>
    <col min="6045" max="6045" width="10.42578125" style="245" customWidth="1"/>
    <col min="6046" max="6244" width="9" style="245"/>
    <col min="6245" max="6245" width="4.140625" style="245" customWidth="1"/>
    <col min="6246" max="6246" width="12.140625" style="245" customWidth="1"/>
    <col min="6247" max="6247" width="26.5703125" style="245" customWidth="1"/>
    <col min="6248" max="6249" width="5" style="245" customWidth="1"/>
    <col min="6250" max="6250" width="4.5703125" style="245" customWidth="1"/>
    <col min="6251" max="6251" width="7.42578125" style="245" customWidth="1"/>
    <col min="6252" max="6252" width="7.28515625" style="245" customWidth="1"/>
    <col min="6253" max="6254" width="4.7109375" style="245" customWidth="1"/>
    <col min="6255" max="6255" width="7.7109375" style="245" customWidth="1"/>
    <col min="6256" max="6257" width="4.7109375" style="245" customWidth="1"/>
    <col min="6258" max="6258" width="5.7109375" style="245" customWidth="1"/>
    <col min="6259" max="6259" width="5.28515625" style="245" customWidth="1"/>
    <col min="6260" max="6265" width="4.7109375" style="245" customWidth="1"/>
    <col min="6266" max="6266" width="5.85546875" style="245" customWidth="1"/>
    <col min="6267" max="6267" width="7.140625" style="245" customWidth="1"/>
    <col min="6268" max="6275" width="4.7109375" style="245" customWidth="1"/>
    <col min="6276" max="6276" width="5.5703125" style="245" customWidth="1"/>
    <col min="6277" max="6278" width="4.7109375" style="245" customWidth="1"/>
    <col min="6279" max="6280" width="5.5703125" style="245" customWidth="1"/>
    <col min="6281" max="6281" width="4.7109375" style="245" customWidth="1"/>
    <col min="6282" max="6283" width="5.5703125" style="245" customWidth="1"/>
    <col min="6284" max="6285" width="4.7109375" style="245" customWidth="1"/>
    <col min="6286" max="6286" width="6.28515625" style="245" customWidth="1"/>
    <col min="6287" max="6287" width="6" style="245" customWidth="1"/>
    <col min="6288" max="6288" width="7.7109375" style="245" customWidth="1"/>
    <col min="6289" max="6289" width="6.7109375" style="245" customWidth="1"/>
    <col min="6290" max="6290" width="10.42578125" style="245" customWidth="1"/>
    <col min="6291" max="6291" width="9.5703125" style="245" customWidth="1"/>
    <col min="6292" max="6292" width="9.7109375" style="245" customWidth="1"/>
    <col min="6293" max="6293" width="8.28515625" style="245" customWidth="1"/>
    <col min="6294" max="6294" width="4.5703125" style="245" customWidth="1"/>
    <col min="6295" max="6295" width="7.5703125" style="245" customWidth="1"/>
    <col min="6296" max="6296" width="5.85546875" style="245" customWidth="1"/>
    <col min="6297" max="6297" width="6.140625" style="245" customWidth="1"/>
    <col min="6298" max="6298" width="6" style="245" customWidth="1"/>
    <col min="6299" max="6299" width="6.28515625" style="245" customWidth="1"/>
    <col min="6300" max="6300" width="8.28515625" style="245" customWidth="1"/>
    <col min="6301" max="6301" width="10.42578125" style="245" customWidth="1"/>
    <col min="6302" max="6500" width="9" style="245"/>
    <col min="6501" max="6501" width="4.140625" style="245" customWidth="1"/>
    <col min="6502" max="6502" width="12.140625" style="245" customWidth="1"/>
    <col min="6503" max="6503" width="26.5703125" style="245" customWidth="1"/>
    <col min="6504" max="6505" width="5" style="245" customWidth="1"/>
    <col min="6506" max="6506" width="4.5703125" style="245" customWidth="1"/>
    <col min="6507" max="6507" width="7.42578125" style="245" customWidth="1"/>
    <col min="6508" max="6508" width="7.28515625" style="245" customWidth="1"/>
    <col min="6509" max="6510" width="4.7109375" style="245" customWidth="1"/>
    <col min="6511" max="6511" width="7.7109375" style="245" customWidth="1"/>
    <col min="6512" max="6513" width="4.7109375" style="245" customWidth="1"/>
    <col min="6514" max="6514" width="5.7109375" style="245" customWidth="1"/>
    <col min="6515" max="6515" width="5.28515625" style="245" customWidth="1"/>
    <col min="6516" max="6521" width="4.7109375" style="245" customWidth="1"/>
    <col min="6522" max="6522" width="5.85546875" style="245" customWidth="1"/>
    <col min="6523" max="6523" width="7.140625" style="245" customWidth="1"/>
    <col min="6524" max="6531" width="4.7109375" style="245" customWidth="1"/>
    <col min="6532" max="6532" width="5.5703125" style="245" customWidth="1"/>
    <col min="6533" max="6534" width="4.7109375" style="245" customWidth="1"/>
    <col min="6535" max="6536" width="5.5703125" style="245" customWidth="1"/>
    <col min="6537" max="6537" width="4.7109375" style="245" customWidth="1"/>
    <col min="6538" max="6539" width="5.5703125" style="245" customWidth="1"/>
    <col min="6540" max="6541" width="4.7109375" style="245" customWidth="1"/>
    <col min="6542" max="6542" width="6.28515625" style="245" customWidth="1"/>
    <col min="6543" max="6543" width="6" style="245" customWidth="1"/>
    <col min="6544" max="6544" width="7.7109375" style="245" customWidth="1"/>
    <col min="6545" max="6545" width="6.7109375" style="245" customWidth="1"/>
    <col min="6546" max="6546" width="10.42578125" style="245" customWidth="1"/>
    <col min="6547" max="6547" width="9.5703125" style="245" customWidth="1"/>
    <col min="6548" max="6548" width="9.7109375" style="245" customWidth="1"/>
    <col min="6549" max="6549" width="8.28515625" style="245" customWidth="1"/>
    <col min="6550" max="6550" width="4.5703125" style="245" customWidth="1"/>
    <col min="6551" max="6551" width="7.5703125" style="245" customWidth="1"/>
    <col min="6552" max="6552" width="5.85546875" style="245" customWidth="1"/>
    <col min="6553" max="6553" width="6.140625" style="245" customWidth="1"/>
    <col min="6554" max="6554" width="6" style="245" customWidth="1"/>
    <col min="6555" max="6555" width="6.28515625" style="245" customWidth="1"/>
    <col min="6556" max="6556" width="8.28515625" style="245" customWidth="1"/>
    <col min="6557" max="6557" width="10.42578125" style="245" customWidth="1"/>
    <col min="6558" max="6756" width="9" style="245"/>
    <col min="6757" max="6757" width="4.140625" style="245" customWidth="1"/>
    <col min="6758" max="6758" width="12.140625" style="245" customWidth="1"/>
    <col min="6759" max="6759" width="26.5703125" style="245" customWidth="1"/>
    <col min="6760" max="6761" width="5" style="245" customWidth="1"/>
    <col min="6762" max="6762" width="4.5703125" style="245" customWidth="1"/>
    <col min="6763" max="6763" width="7.42578125" style="245" customWidth="1"/>
    <col min="6764" max="6764" width="7.28515625" style="245" customWidth="1"/>
    <col min="6765" max="6766" width="4.7109375" style="245" customWidth="1"/>
    <col min="6767" max="6767" width="7.7109375" style="245" customWidth="1"/>
    <col min="6768" max="6769" width="4.7109375" style="245" customWidth="1"/>
    <col min="6770" max="6770" width="5.7109375" style="245" customWidth="1"/>
    <col min="6771" max="6771" width="5.28515625" style="245" customWidth="1"/>
    <col min="6772" max="6777" width="4.7109375" style="245" customWidth="1"/>
    <col min="6778" max="6778" width="5.85546875" style="245" customWidth="1"/>
    <col min="6779" max="6779" width="7.140625" style="245" customWidth="1"/>
    <col min="6780" max="6787" width="4.7109375" style="245" customWidth="1"/>
    <col min="6788" max="6788" width="5.5703125" style="245" customWidth="1"/>
    <col min="6789" max="6790" width="4.7109375" style="245" customWidth="1"/>
    <col min="6791" max="6792" width="5.5703125" style="245" customWidth="1"/>
    <col min="6793" max="6793" width="4.7109375" style="245" customWidth="1"/>
    <col min="6794" max="6795" width="5.5703125" style="245" customWidth="1"/>
    <col min="6796" max="6797" width="4.7109375" style="245" customWidth="1"/>
    <col min="6798" max="6798" width="6.28515625" style="245" customWidth="1"/>
    <col min="6799" max="6799" width="6" style="245" customWidth="1"/>
    <col min="6800" max="6800" width="7.7109375" style="245" customWidth="1"/>
    <col min="6801" max="6801" width="6.7109375" style="245" customWidth="1"/>
    <col min="6802" max="6802" width="10.42578125" style="245" customWidth="1"/>
    <col min="6803" max="6803" width="9.5703125" style="245" customWidth="1"/>
    <col min="6804" max="6804" width="9.7109375" style="245" customWidth="1"/>
    <col min="6805" max="6805" width="8.28515625" style="245" customWidth="1"/>
    <col min="6806" max="6806" width="4.5703125" style="245" customWidth="1"/>
    <col min="6807" max="6807" width="7.5703125" style="245" customWidth="1"/>
    <col min="6808" max="6808" width="5.85546875" style="245" customWidth="1"/>
    <col min="6809" max="6809" width="6.140625" style="245" customWidth="1"/>
    <col min="6810" max="6810" width="6" style="245" customWidth="1"/>
    <col min="6811" max="6811" width="6.28515625" style="245" customWidth="1"/>
    <col min="6812" max="6812" width="8.28515625" style="245" customWidth="1"/>
    <col min="6813" max="6813" width="10.42578125" style="245" customWidth="1"/>
    <col min="6814" max="7012" width="9" style="245"/>
    <col min="7013" max="7013" width="4.140625" style="245" customWidth="1"/>
    <col min="7014" max="7014" width="12.140625" style="245" customWidth="1"/>
    <col min="7015" max="7015" width="26.5703125" style="245" customWidth="1"/>
    <col min="7016" max="7017" width="5" style="245" customWidth="1"/>
    <col min="7018" max="7018" width="4.5703125" style="245" customWidth="1"/>
    <col min="7019" max="7019" width="7.42578125" style="245" customWidth="1"/>
    <col min="7020" max="7020" width="7.28515625" style="245" customWidth="1"/>
    <col min="7021" max="7022" width="4.7109375" style="245" customWidth="1"/>
    <col min="7023" max="7023" width="7.7109375" style="245" customWidth="1"/>
    <col min="7024" max="7025" width="4.7109375" style="245" customWidth="1"/>
    <col min="7026" max="7026" width="5.7109375" style="245" customWidth="1"/>
    <col min="7027" max="7027" width="5.28515625" style="245" customWidth="1"/>
    <col min="7028" max="7033" width="4.7109375" style="245" customWidth="1"/>
    <col min="7034" max="7034" width="5.85546875" style="245" customWidth="1"/>
    <col min="7035" max="7035" width="7.140625" style="245" customWidth="1"/>
    <col min="7036" max="7043" width="4.7109375" style="245" customWidth="1"/>
    <col min="7044" max="7044" width="5.5703125" style="245" customWidth="1"/>
    <col min="7045" max="7046" width="4.7109375" style="245" customWidth="1"/>
    <col min="7047" max="7048" width="5.5703125" style="245" customWidth="1"/>
    <col min="7049" max="7049" width="4.7109375" style="245" customWidth="1"/>
    <col min="7050" max="7051" width="5.5703125" style="245" customWidth="1"/>
    <col min="7052" max="7053" width="4.7109375" style="245" customWidth="1"/>
    <col min="7054" max="7054" width="6.28515625" style="245" customWidth="1"/>
    <col min="7055" max="7055" width="6" style="245" customWidth="1"/>
    <col min="7056" max="7056" width="7.7109375" style="245" customWidth="1"/>
    <col min="7057" max="7057" width="6.7109375" style="245" customWidth="1"/>
    <col min="7058" max="7058" width="10.42578125" style="245" customWidth="1"/>
    <col min="7059" max="7059" width="9.5703125" style="245" customWidth="1"/>
    <col min="7060" max="7060" width="9.7109375" style="245" customWidth="1"/>
    <col min="7061" max="7061" width="8.28515625" style="245" customWidth="1"/>
    <col min="7062" max="7062" width="4.5703125" style="245" customWidth="1"/>
    <col min="7063" max="7063" width="7.5703125" style="245" customWidth="1"/>
    <col min="7064" max="7064" width="5.85546875" style="245" customWidth="1"/>
    <col min="7065" max="7065" width="6.140625" style="245" customWidth="1"/>
    <col min="7066" max="7066" width="6" style="245" customWidth="1"/>
    <col min="7067" max="7067" width="6.28515625" style="245" customWidth="1"/>
    <col min="7068" max="7068" width="8.28515625" style="245" customWidth="1"/>
    <col min="7069" max="7069" width="10.42578125" style="245" customWidth="1"/>
    <col min="7070" max="7268" width="9" style="245"/>
    <col min="7269" max="7269" width="4.140625" style="245" customWidth="1"/>
    <col min="7270" max="7270" width="12.140625" style="245" customWidth="1"/>
    <col min="7271" max="7271" width="26.5703125" style="245" customWidth="1"/>
    <col min="7272" max="7273" width="5" style="245" customWidth="1"/>
    <col min="7274" max="7274" width="4.5703125" style="245" customWidth="1"/>
    <col min="7275" max="7275" width="7.42578125" style="245" customWidth="1"/>
    <col min="7276" max="7276" width="7.28515625" style="245" customWidth="1"/>
    <col min="7277" max="7278" width="4.7109375" style="245" customWidth="1"/>
    <col min="7279" max="7279" width="7.7109375" style="245" customWidth="1"/>
    <col min="7280" max="7281" width="4.7109375" style="245" customWidth="1"/>
    <col min="7282" max="7282" width="5.7109375" style="245" customWidth="1"/>
    <col min="7283" max="7283" width="5.28515625" style="245" customWidth="1"/>
    <col min="7284" max="7289" width="4.7109375" style="245" customWidth="1"/>
    <col min="7290" max="7290" width="5.85546875" style="245" customWidth="1"/>
    <col min="7291" max="7291" width="7.140625" style="245" customWidth="1"/>
    <col min="7292" max="7299" width="4.7109375" style="245" customWidth="1"/>
    <col min="7300" max="7300" width="5.5703125" style="245" customWidth="1"/>
    <col min="7301" max="7302" width="4.7109375" style="245" customWidth="1"/>
    <col min="7303" max="7304" width="5.5703125" style="245" customWidth="1"/>
    <col min="7305" max="7305" width="4.7109375" style="245" customWidth="1"/>
    <col min="7306" max="7307" width="5.5703125" style="245" customWidth="1"/>
    <col min="7308" max="7309" width="4.7109375" style="245" customWidth="1"/>
    <col min="7310" max="7310" width="6.28515625" style="245" customWidth="1"/>
    <col min="7311" max="7311" width="6" style="245" customWidth="1"/>
    <col min="7312" max="7312" width="7.7109375" style="245" customWidth="1"/>
    <col min="7313" max="7313" width="6.7109375" style="245" customWidth="1"/>
    <col min="7314" max="7314" width="10.42578125" style="245" customWidth="1"/>
    <col min="7315" max="7315" width="9.5703125" style="245" customWidth="1"/>
    <col min="7316" max="7316" width="9.7109375" style="245" customWidth="1"/>
    <col min="7317" max="7317" width="8.28515625" style="245" customWidth="1"/>
    <col min="7318" max="7318" width="4.5703125" style="245" customWidth="1"/>
    <col min="7319" max="7319" width="7.5703125" style="245" customWidth="1"/>
    <col min="7320" max="7320" width="5.85546875" style="245" customWidth="1"/>
    <col min="7321" max="7321" width="6.140625" style="245" customWidth="1"/>
    <col min="7322" max="7322" width="6" style="245" customWidth="1"/>
    <col min="7323" max="7323" width="6.28515625" style="245" customWidth="1"/>
    <col min="7324" max="7324" width="8.28515625" style="245" customWidth="1"/>
    <col min="7325" max="7325" width="10.42578125" style="245" customWidth="1"/>
    <col min="7326" max="7524" width="9" style="245"/>
    <col min="7525" max="7525" width="4.140625" style="245" customWidth="1"/>
    <col min="7526" max="7526" width="12.140625" style="245" customWidth="1"/>
    <col min="7527" max="7527" width="26.5703125" style="245" customWidth="1"/>
    <col min="7528" max="7529" width="5" style="245" customWidth="1"/>
    <col min="7530" max="7530" width="4.5703125" style="245" customWidth="1"/>
    <col min="7531" max="7531" width="7.42578125" style="245" customWidth="1"/>
    <col min="7532" max="7532" width="7.28515625" style="245" customWidth="1"/>
    <col min="7533" max="7534" width="4.7109375" style="245" customWidth="1"/>
    <col min="7535" max="7535" width="7.7109375" style="245" customWidth="1"/>
    <col min="7536" max="7537" width="4.7109375" style="245" customWidth="1"/>
    <col min="7538" max="7538" width="5.7109375" style="245" customWidth="1"/>
    <col min="7539" max="7539" width="5.28515625" style="245" customWidth="1"/>
    <col min="7540" max="7545" width="4.7109375" style="245" customWidth="1"/>
    <col min="7546" max="7546" width="5.85546875" style="245" customWidth="1"/>
    <col min="7547" max="7547" width="7.140625" style="245" customWidth="1"/>
    <col min="7548" max="7555" width="4.7109375" style="245" customWidth="1"/>
    <col min="7556" max="7556" width="5.5703125" style="245" customWidth="1"/>
    <col min="7557" max="7558" width="4.7109375" style="245" customWidth="1"/>
    <col min="7559" max="7560" width="5.5703125" style="245" customWidth="1"/>
    <col min="7561" max="7561" width="4.7109375" style="245" customWidth="1"/>
    <col min="7562" max="7563" width="5.5703125" style="245" customWidth="1"/>
    <col min="7564" max="7565" width="4.7109375" style="245" customWidth="1"/>
    <col min="7566" max="7566" width="6.28515625" style="245" customWidth="1"/>
    <col min="7567" max="7567" width="6" style="245" customWidth="1"/>
    <col min="7568" max="7568" width="7.7109375" style="245" customWidth="1"/>
    <col min="7569" max="7569" width="6.7109375" style="245" customWidth="1"/>
    <col min="7570" max="7570" width="10.42578125" style="245" customWidth="1"/>
    <col min="7571" max="7571" width="9.5703125" style="245" customWidth="1"/>
    <col min="7572" max="7572" width="9.7109375" style="245" customWidth="1"/>
    <col min="7573" max="7573" width="8.28515625" style="245" customWidth="1"/>
    <col min="7574" max="7574" width="4.5703125" style="245" customWidth="1"/>
    <col min="7575" max="7575" width="7.5703125" style="245" customWidth="1"/>
    <col min="7576" max="7576" width="5.85546875" style="245" customWidth="1"/>
    <col min="7577" max="7577" width="6.140625" style="245" customWidth="1"/>
    <col min="7578" max="7578" width="6" style="245" customWidth="1"/>
    <col min="7579" max="7579" width="6.28515625" style="245" customWidth="1"/>
    <col min="7580" max="7580" width="8.28515625" style="245" customWidth="1"/>
    <col min="7581" max="7581" width="10.42578125" style="245" customWidth="1"/>
    <col min="7582" max="7780" width="9" style="245"/>
    <col min="7781" max="7781" width="4.140625" style="245" customWidth="1"/>
    <col min="7782" max="7782" width="12.140625" style="245" customWidth="1"/>
    <col min="7783" max="7783" width="26.5703125" style="245" customWidth="1"/>
    <col min="7784" max="7785" width="5" style="245" customWidth="1"/>
    <col min="7786" max="7786" width="4.5703125" style="245" customWidth="1"/>
    <col min="7787" max="7787" width="7.42578125" style="245" customWidth="1"/>
    <col min="7788" max="7788" width="7.28515625" style="245" customWidth="1"/>
    <col min="7789" max="7790" width="4.7109375" style="245" customWidth="1"/>
    <col min="7791" max="7791" width="7.7109375" style="245" customWidth="1"/>
    <col min="7792" max="7793" width="4.7109375" style="245" customWidth="1"/>
    <col min="7794" max="7794" width="5.7109375" style="245" customWidth="1"/>
    <col min="7795" max="7795" width="5.28515625" style="245" customWidth="1"/>
    <col min="7796" max="7801" width="4.7109375" style="245" customWidth="1"/>
    <col min="7802" max="7802" width="5.85546875" style="245" customWidth="1"/>
    <col min="7803" max="7803" width="7.140625" style="245" customWidth="1"/>
    <col min="7804" max="7811" width="4.7109375" style="245" customWidth="1"/>
    <col min="7812" max="7812" width="5.5703125" style="245" customWidth="1"/>
    <col min="7813" max="7814" width="4.7109375" style="245" customWidth="1"/>
    <col min="7815" max="7816" width="5.5703125" style="245" customWidth="1"/>
    <col min="7817" max="7817" width="4.7109375" style="245" customWidth="1"/>
    <col min="7818" max="7819" width="5.5703125" style="245" customWidth="1"/>
    <col min="7820" max="7821" width="4.7109375" style="245" customWidth="1"/>
    <col min="7822" max="7822" width="6.28515625" style="245" customWidth="1"/>
    <col min="7823" max="7823" width="6" style="245" customWidth="1"/>
    <col min="7824" max="7824" width="7.7109375" style="245" customWidth="1"/>
    <col min="7825" max="7825" width="6.7109375" style="245" customWidth="1"/>
    <col min="7826" max="7826" width="10.42578125" style="245" customWidth="1"/>
    <col min="7827" max="7827" width="9.5703125" style="245" customWidth="1"/>
    <col min="7828" max="7828" width="9.7109375" style="245" customWidth="1"/>
    <col min="7829" max="7829" width="8.28515625" style="245" customWidth="1"/>
    <col min="7830" max="7830" width="4.5703125" style="245" customWidth="1"/>
    <col min="7831" max="7831" width="7.5703125" style="245" customWidth="1"/>
    <col min="7832" max="7832" width="5.85546875" style="245" customWidth="1"/>
    <col min="7833" max="7833" width="6.140625" style="245" customWidth="1"/>
    <col min="7834" max="7834" width="6" style="245" customWidth="1"/>
    <col min="7835" max="7835" width="6.28515625" style="245" customWidth="1"/>
    <col min="7836" max="7836" width="8.28515625" style="245" customWidth="1"/>
    <col min="7837" max="7837" width="10.42578125" style="245" customWidth="1"/>
    <col min="7838" max="8036" width="9" style="245"/>
    <col min="8037" max="8037" width="4.140625" style="245" customWidth="1"/>
    <col min="8038" max="8038" width="12.140625" style="245" customWidth="1"/>
    <col min="8039" max="8039" width="26.5703125" style="245" customWidth="1"/>
    <col min="8040" max="8041" width="5" style="245" customWidth="1"/>
    <col min="8042" max="8042" width="4.5703125" style="245" customWidth="1"/>
    <col min="8043" max="8043" width="7.42578125" style="245" customWidth="1"/>
    <col min="8044" max="8044" width="7.28515625" style="245" customWidth="1"/>
    <col min="8045" max="8046" width="4.7109375" style="245" customWidth="1"/>
    <col min="8047" max="8047" width="7.7109375" style="245" customWidth="1"/>
    <col min="8048" max="8049" width="4.7109375" style="245" customWidth="1"/>
    <col min="8050" max="8050" width="5.7109375" style="245" customWidth="1"/>
    <col min="8051" max="8051" width="5.28515625" style="245" customWidth="1"/>
    <col min="8052" max="8057" width="4.7109375" style="245" customWidth="1"/>
    <col min="8058" max="8058" width="5.85546875" style="245" customWidth="1"/>
    <col min="8059" max="8059" width="7.140625" style="245" customWidth="1"/>
    <col min="8060" max="8067" width="4.7109375" style="245" customWidth="1"/>
    <col min="8068" max="8068" width="5.5703125" style="245" customWidth="1"/>
    <col min="8069" max="8070" width="4.7109375" style="245" customWidth="1"/>
    <col min="8071" max="8072" width="5.5703125" style="245" customWidth="1"/>
    <col min="8073" max="8073" width="4.7109375" style="245" customWidth="1"/>
    <col min="8074" max="8075" width="5.5703125" style="245" customWidth="1"/>
    <col min="8076" max="8077" width="4.7109375" style="245" customWidth="1"/>
    <col min="8078" max="8078" width="6.28515625" style="245" customWidth="1"/>
    <col min="8079" max="8079" width="6" style="245" customWidth="1"/>
    <col min="8080" max="8080" width="7.7109375" style="245" customWidth="1"/>
    <col min="8081" max="8081" width="6.7109375" style="245" customWidth="1"/>
    <col min="8082" max="8082" width="10.42578125" style="245" customWidth="1"/>
    <col min="8083" max="8083" width="9.5703125" style="245" customWidth="1"/>
    <col min="8084" max="8084" width="9.7109375" style="245" customWidth="1"/>
    <col min="8085" max="8085" width="8.28515625" style="245" customWidth="1"/>
    <col min="8086" max="8086" width="4.5703125" style="245" customWidth="1"/>
    <col min="8087" max="8087" width="7.5703125" style="245" customWidth="1"/>
    <col min="8088" max="8088" width="5.85546875" style="245" customWidth="1"/>
    <col min="8089" max="8089" width="6.140625" style="245" customWidth="1"/>
    <col min="8090" max="8090" width="6" style="245" customWidth="1"/>
    <col min="8091" max="8091" width="6.28515625" style="245" customWidth="1"/>
    <col min="8092" max="8092" width="8.28515625" style="245" customWidth="1"/>
    <col min="8093" max="8093" width="10.42578125" style="245" customWidth="1"/>
    <col min="8094" max="8292" width="9" style="245"/>
    <col min="8293" max="8293" width="4.140625" style="245" customWidth="1"/>
    <col min="8294" max="8294" width="12.140625" style="245" customWidth="1"/>
    <col min="8295" max="8295" width="26.5703125" style="245" customWidth="1"/>
    <col min="8296" max="8297" width="5" style="245" customWidth="1"/>
    <col min="8298" max="8298" width="4.5703125" style="245" customWidth="1"/>
    <col min="8299" max="8299" width="7.42578125" style="245" customWidth="1"/>
    <col min="8300" max="8300" width="7.28515625" style="245" customWidth="1"/>
    <col min="8301" max="8302" width="4.7109375" style="245" customWidth="1"/>
    <col min="8303" max="8303" width="7.7109375" style="245" customWidth="1"/>
    <col min="8304" max="8305" width="4.7109375" style="245" customWidth="1"/>
    <col min="8306" max="8306" width="5.7109375" style="245" customWidth="1"/>
    <col min="8307" max="8307" width="5.28515625" style="245" customWidth="1"/>
    <col min="8308" max="8313" width="4.7109375" style="245" customWidth="1"/>
    <col min="8314" max="8314" width="5.85546875" style="245" customWidth="1"/>
    <col min="8315" max="8315" width="7.140625" style="245" customWidth="1"/>
    <col min="8316" max="8323" width="4.7109375" style="245" customWidth="1"/>
    <col min="8324" max="8324" width="5.5703125" style="245" customWidth="1"/>
    <col min="8325" max="8326" width="4.7109375" style="245" customWidth="1"/>
    <col min="8327" max="8328" width="5.5703125" style="245" customWidth="1"/>
    <col min="8329" max="8329" width="4.7109375" style="245" customWidth="1"/>
    <col min="8330" max="8331" width="5.5703125" style="245" customWidth="1"/>
    <col min="8332" max="8333" width="4.7109375" style="245" customWidth="1"/>
    <col min="8334" max="8334" width="6.28515625" style="245" customWidth="1"/>
    <col min="8335" max="8335" width="6" style="245" customWidth="1"/>
    <col min="8336" max="8336" width="7.7109375" style="245" customWidth="1"/>
    <col min="8337" max="8337" width="6.7109375" style="245" customWidth="1"/>
    <col min="8338" max="8338" width="10.42578125" style="245" customWidth="1"/>
    <col min="8339" max="8339" width="9.5703125" style="245" customWidth="1"/>
    <col min="8340" max="8340" width="9.7109375" style="245" customWidth="1"/>
    <col min="8341" max="8341" width="8.28515625" style="245" customWidth="1"/>
    <col min="8342" max="8342" width="4.5703125" style="245" customWidth="1"/>
    <col min="8343" max="8343" width="7.5703125" style="245" customWidth="1"/>
    <col min="8344" max="8344" width="5.85546875" style="245" customWidth="1"/>
    <col min="8345" max="8345" width="6.140625" style="245" customWidth="1"/>
    <col min="8346" max="8346" width="6" style="245" customWidth="1"/>
    <col min="8347" max="8347" width="6.28515625" style="245" customWidth="1"/>
    <col min="8348" max="8348" width="8.28515625" style="245" customWidth="1"/>
    <col min="8349" max="8349" width="10.42578125" style="245" customWidth="1"/>
    <col min="8350" max="8548" width="9" style="245"/>
    <col min="8549" max="8549" width="4.140625" style="245" customWidth="1"/>
    <col min="8550" max="8550" width="12.140625" style="245" customWidth="1"/>
    <col min="8551" max="8551" width="26.5703125" style="245" customWidth="1"/>
    <col min="8552" max="8553" width="5" style="245" customWidth="1"/>
    <col min="8554" max="8554" width="4.5703125" style="245" customWidth="1"/>
    <col min="8555" max="8555" width="7.42578125" style="245" customWidth="1"/>
    <col min="8556" max="8556" width="7.28515625" style="245" customWidth="1"/>
    <col min="8557" max="8558" width="4.7109375" style="245" customWidth="1"/>
    <col min="8559" max="8559" width="7.7109375" style="245" customWidth="1"/>
    <col min="8560" max="8561" width="4.7109375" style="245" customWidth="1"/>
    <col min="8562" max="8562" width="5.7109375" style="245" customWidth="1"/>
    <col min="8563" max="8563" width="5.28515625" style="245" customWidth="1"/>
    <col min="8564" max="8569" width="4.7109375" style="245" customWidth="1"/>
    <col min="8570" max="8570" width="5.85546875" style="245" customWidth="1"/>
    <col min="8571" max="8571" width="7.140625" style="245" customWidth="1"/>
    <col min="8572" max="8579" width="4.7109375" style="245" customWidth="1"/>
    <col min="8580" max="8580" width="5.5703125" style="245" customWidth="1"/>
    <col min="8581" max="8582" width="4.7109375" style="245" customWidth="1"/>
    <col min="8583" max="8584" width="5.5703125" style="245" customWidth="1"/>
    <col min="8585" max="8585" width="4.7109375" style="245" customWidth="1"/>
    <col min="8586" max="8587" width="5.5703125" style="245" customWidth="1"/>
    <col min="8588" max="8589" width="4.7109375" style="245" customWidth="1"/>
    <col min="8590" max="8590" width="6.28515625" style="245" customWidth="1"/>
    <col min="8591" max="8591" width="6" style="245" customWidth="1"/>
    <col min="8592" max="8592" width="7.7109375" style="245" customWidth="1"/>
    <col min="8593" max="8593" width="6.7109375" style="245" customWidth="1"/>
    <col min="8594" max="8594" width="10.42578125" style="245" customWidth="1"/>
    <col min="8595" max="8595" width="9.5703125" style="245" customWidth="1"/>
    <col min="8596" max="8596" width="9.7109375" style="245" customWidth="1"/>
    <col min="8597" max="8597" width="8.28515625" style="245" customWidth="1"/>
    <col min="8598" max="8598" width="4.5703125" style="245" customWidth="1"/>
    <col min="8599" max="8599" width="7.5703125" style="245" customWidth="1"/>
    <col min="8600" max="8600" width="5.85546875" style="245" customWidth="1"/>
    <col min="8601" max="8601" width="6.140625" style="245" customWidth="1"/>
    <col min="8602" max="8602" width="6" style="245" customWidth="1"/>
    <col min="8603" max="8603" width="6.28515625" style="245" customWidth="1"/>
    <col min="8604" max="8604" width="8.28515625" style="245" customWidth="1"/>
    <col min="8605" max="8605" width="10.42578125" style="245" customWidth="1"/>
    <col min="8606" max="8804" width="9" style="245"/>
    <col min="8805" max="8805" width="4.140625" style="245" customWidth="1"/>
    <col min="8806" max="8806" width="12.140625" style="245" customWidth="1"/>
    <col min="8807" max="8807" width="26.5703125" style="245" customWidth="1"/>
    <col min="8808" max="8809" width="5" style="245" customWidth="1"/>
    <col min="8810" max="8810" width="4.5703125" style="245" customWidth="1"/>
    <col min="8811" max="8811" width="7.42578125" style="245" customWidth="1"/>
    <col min="8812" max="8812" width="7.28515625" style="245" customWidth="1"/>
    <col min="8813" max="8814" width="4.7109375" style="245" customWidth="1"/>
    <col min="8815" max="8815" width="7.7109375" style="245" customWidth="1"/>
    <col min="8816" max="8817" width="4.7109375" style="245" customWidth="1"/>
    <col min="8818" max="8818" width="5.7109375" style="245" customWidth="1"/>
    <col min="8819" max="8819" width="5.28515625" style="245" customWidth="1"/>
    <col min="8820" max="8825" width="4.7109375" style="245" customWidth="1"/>
    <col min="8826" max="8826" width="5.85546875" style="245" customWidth="1"/>
    <col min="8827" max="8827" width="7.140625" style="245" customWidth="1"/>
    <col min="8828" max="8835" width="4.7109375" style="245" customWidth="1"/>
    <col min="8836" max="8836" width="5.5703125" style="245" customWidth="1"/>
    <col min="8837" max="8838" width="4.7109375" style="245" customWidth="1"/>
    <col min="8839" max="8840" width="5.5703125" style="245" customWidth="1"/>
    <col min="8841" max="8841" width="4.7109375" style="245" customWidth="1"/>
    <col min="8842" max="8843" width="5.5703125" style="245" customWidth="1"/>
    <col min="8844" max="8845" width="4.7109375" style="245" customWidth="1"/>
    <col min="8846" max="8846" width="6.28515625" style="245" customWidth="1"/>
    <col min="8847" max="8847" width="6" style="245" customWidth="1"/>
    <col min="8848" max="8848" width="7.7109375" style="245" customWidth="1"/>
    <col min="8849" max="8849" width="6.7109375" style="245" customWidth="1"/>
    <col min="8850" max="8850" width="10.42578125" style="245" customWidth="1"/>
    <col min="8851" max="8851" width="9.5703125" style="245" customWidth="1"/>
    <col min="8852" max="8852" width="9.7109375" style="245" customWidth="1"/>
    <col min="8853" max="8853" width="8.28515625" style="245" customWidth="1"/>
    <col min="8854" max="8854" width="4.5703125" style="245" customWidth="1"/>
    <col min="8855" max="8855" width="7.5703125" style="245" customWidth="1"/>
    <col min="8856" max="8856" width="5.85546875" style="245" customWidth="1"/>
    <col min="8857" max="8857" width="6.140625" style="245" customWidth="1"/>
    <col min="8858" max="8858" width="6" style="245" customWidth="1"/>
    <col min="8859" max="8859" width="6.28515625" style="245" customWidth="1"/>
    <col min="8860" max="8860" width="8.28515625" style="245" customWidth="1"/>
    <col min="8861" max="8861" width="10.42578125" style="245" customWidth="1"/>
    <col min="8862" max="9060" width="9" style="245"/>
    <col min="9061" max="9061" width="4.140625" style="245" customWidth="1"/>
    <col min="9062" max="9062" width="12.140625" style="245" customWidth="1"/>
    <col min="9063" max="9063" width="26.5703125" style="245" customWidth="1"/>
    <col min="9064" max="9065" width="5" style="245" customWidth="1"/>
    <col min="9066" max="9066" width="4.5703125" style="245" customWidth="1"/>
    <col min="9067" max="9067" width="7.42578125" style="245" customWidth="1"/>
    <col min="9068" max="9068" width="7.28515625" style="245" customWidth="1"/>
    <col min="9069" max="9070" width="4.7109375" style="245" customWidth="1"/>
    <col min="9071" max="9071" width="7.7109375" style="245" customWidth="1"/>
    <col min="9072" max="9073" width="4.7109375" style="245" customWidth="1"/>
    <col min="9074" max="9074" width="5.7109375" style="245" customWidth="1"/>
    <col min="9075" max="9075" width="5.28515625" style="245" customWidth="1"/>
    <col min="9076" max="9081" width="4.7109375" style="245" customWidth="1"/>
    <col min="9082" max="9082" width="5.85546875" style="245" customWidth="1"/>
    <col min="9083" max="9083" width="7.140625" style="245" customWidth="1"/>
    <col min="9084" max="9091" width="4.7109375" style="245" customWidth="1"/>
    <col min="9092" max="9092" width="5.5703125" style="245" customWidth="1"/>
    <col min="9093" max="9094" width="4.7109375" style="245" customWidth="1"/>
    <col min="9095" max="9096" width="5.5703125" style="245" customWidth="1"/>
    <col min="9097" max="9097" width="4.7109375" style="245" customWidth="1"/>
    <col min="9098" max="9099" width="5.5703125" style="245" customWidth="1"/>
    <col min="9100" max="9101" width="4.7109375" style="245" customWidth="1"/>
    <col min="9102" max="9102" width="6.28515625" style="245" customWidth="1"/>
    <col min="9103" max="9103" width="6" style="245" customWidth="1"/>
    <col min="9104" max="9104" width="7.7109375" style="245" customWidth="1"/>
    <col min="9105" max="9105" width="6.7109375" style="245" customWidth="1"/>
    <col min="9106" max="9106" width="10.42578125" style="245" customWidth="1"/>
    <col min="9107" max="9107" width="9.5703125" style="245" customWidth="1"/>
    <col min="9108" max="9108" width="9.7109375" style="245" customWidth="1"/>
    <col min="9109" max="9109" width="8.28515625" style="245" customWidth="1"/>
    <col min="9110" max="9110" width="4.5703125" style="245" customWidth="1"/>
    <col min="9111" max="9111" width="7.5703125" style="245" customWidth="1"/>
    <col min="9112" max="9112" width="5.85546875" style="245" customWidth="1"/>
    <col min="9113" max="9113" width="6.140625" style="245" customWidth="1"/>
    <col min="9114" max="9114" width="6" style="245" customWidth="1"/>
    <col min="9115" max="9115" width="6.28515625" style="245" customWidth="1"/>
    <col min="9116" max="9116" width="8.28515625" style="245" customWidth="1"/>
    <col min="9117" max="9117" width="10.42578125" style="245" customWidth="1"/>
    <col min="9118" max="9316" width="9" style="245"/>
    <col min="9317" max="9317" width="4.140625" style="245" customWidth="1"/>
    <col min="9318" max="9318" width="12.140625" style="245" customWidth="1"/>
    <col min="9319" max="9319" width="26.5703125" style="245" customWidth="1"/>
    <col min="9320" max="9321" width="5" style="245" customWidth="1"/>
    <col min="9322" max="9322" width="4.5703125" style="245" customWidth="1"/>
    <col min="9323" max="9323" width="7.42578125" style="245" customWidth="1"/>
    <col min="9324" max="9324" width="7.28515625" style="245" customWidth="1"/>
    <col min="9325" max="9326" width="4.7109375" style="245" customWidth="1"/>
    <col min="9327" max="9327" width="7.7109375" style="245" customWidth="1"/>
    <col min="9328" max="9329" width="4.7109375" style="245" customWidth="1"/>
    <col min="9330" max="9330" width="5.7109375" style="245" customWidth="1"/>
    <col min="9331" max="9331" width="5.28515625" style="245" customWidth="1"/>
    <col min="9332" max="9337" width="4.7109375" style="245" customWidth="1"/>
    <col min="9338" max="9338" width="5.85546875" style="245" customWidth="1"/>
    <col min="9339" max="9339" width="7.140625" style="245" customWidth="1"/>
    <col min="9340" max="9347" width="4.7109375" style="245" customWidth="1"/>
    <col min="9348" max="9348" width="5.5703125" style="245" customWidth="1"/>
    <col min="9349" max="9350" width="4.7109375" style="245" customWidth="1"/>
    <col min="9351" max="9352" width="5.5703125" style="245" customWidth="1"/>
    <col min="9353" max="9353" width="4.7109375" style="245" customWidth="1"/>
    <col min="9354" max="9355" width="5.5703125" style="245" customWidth="1"/>
    <col min="9356" max="9357" width="4.7109375" style="245" customWidth="1"/>
    <col min="9358" max="9358" width="6.28515625" style="245" customWidth="1"/>
    <col min="9359" max="9359" width="6" style="245" customWidth="1"/>
    <col min="9360" max="9360" width="7.7109375" style="245" customWidth="1"/>
    <col min="9361" max="9361" width="6.7109375" style="245" customWidth="1"/>
    <col min="9362" max="9362" width="10.42578125" style="245" customWidth="1"/>
    <col min="9363" max="9363" width="9.5703125" style="245" customWidth="1"/>
    <col min="9364" max="9364" width="9.7109375" style="245" customWidth="1"/>
    <col min="9365" max="9365" width="8.28515625" style="245" customWidth="1"/>
    <col min="9366" max="9366" width="4.5703125" style="245" customWidth="1"/>
    <col min="9367" max="9367" width="7.5703125" style="245" customWidth="1"/>
    <col min="9368" max="9368" width="5.85546875" style="245" customWidth="1"/>
    <col min="9369" max="9369" width="6.140625" style="245" customWidth="1"/>
    <col min="9370" max="9370" width="6" style="245" customWidth="1"/>
    <col min="9371" max="9371" width="6.28515625" style="245" customWidth="1"/>
    <col min="9372" max="9372" width="8.28515625" style="245" customWidth="1"/>
    <col min="9373" max="9373" width="10.42578125" style="245" customWidth="1"/>
    <col min="9374" max="9572" width="9" style="245"/>
    <col min="9573" max="9573" width="4.140625" style="245" customWidth="1"/>
    <col min="9574" max="9574" width="12.140625" style="245" customWidth="1"/>
    <col min="9575" max="9575" width="26.5703125" style="245" customWidth="1"/>
    <col min="9576" max="9577" width="5" style="245" customWidth="1"/>
    <col min="9578" max="9578" width="4.5703125" style="245" customWidth="1"/>
    <col min="9579" max="9579" width="7.42578125" style="245" customWidth="1"/>
    <col min="9580" max="9580" width="7.28515625" style="245" customWidth="1"/>
    <col min="9581" max="9582" width="4.7109375" style="245" customWidth="1"/>
    <col min="9583" max="9583" width="7.7109375" style="245" customWidth="1"/>
    <col min="9584" max="9585" width="4.7109375" style="245" customWidth="1"/>
    <col min="9586" max="9586" width="5.7109375" style="245" customWidth="1"/>
    <col min="9587" max="9587" width="5.28515625" style="245" customWidth="1"/>
    <col min="9588" max="9593" width="4.7109375" style="245" customWidth="1"/>
    <col min="9594" max="9594" width="5.85546875" style="245" customWidth="1"/>
    <col min="9595" max="9595" width="7.140625" style="245" customWidth="1"/>
    <col min="9596" max="9603" width="4.7109375" style="245" customWidth="1"/>
    <col min="9604" max="9604" width="5.5703125" style="245" customWidth="1"/>
    <col min="9605" max="9606" width="4.7109375" style="245" customWidth="1"/>
    <col min="9607" max="9608" width="5.5703125" style="245" customWidth="1"/>
    <col min="9609" max="9609" width="4.7109375" style="245" customWidth="1"/>
    <col min="9610" max="9611" width="5.5703125" style="245" customWidth="1"/>
    <col min="9612" max="9613" width="4.7109375" style="245" customWidth="1"/>
    <col min="9614" max="9614" width="6.28515625" style="245" customWidth="1"/>
    <col min="9615" max="9615" width="6" style="245" customWidth="1"/>
    <col min="9616" max="9616" width="7.7109375" style="245" customWidth="1"/>
    <col min="9617" max="9617" width="6.7109375" style="245" customWidth="1"/>
    <col min="9618" max="9618" width="10.42578125" style="245" customWidth="1"/>
    <col min="9619" max="9619" width="9.5703125" style="245" customWidth="1"/>
    <col min="9620" max="9620" width="9.7109375" style="245" customWidth="1"/>
    <col min="9621" max="9621" width="8.28515625" style="245" customWidth="1"/>
    <col min="9622" max="9622" width="4.5703125" style="245" customWidth="1"/>
    <col min="9623" max="9623" width="7.5703125" style="245" customWidth="1"/>
    <col min="9624" max="9624" width="5.85546875" style="245" customWidth="1"/>
    <col min="9625" max="9625" width="6.140625" style="245" customWidth="1"/>
    <col min="9626" max="9626" width="6" style="245" customWidth="1"/>
    <col min="9627" max="9627" width="6.28515625" style="245" customWidth="1"/>
    <col min="9628" max="9628" width="8.28515625" style="245" customWidth="1"/>
    <col min="9629" max="9629" width="10.42578125" style="245" customWidth="1"/>
    <col min="9630" max="9828" width="9" style="245"/>
    <col min="9829" max="9829" width="4.140625" style="245" customWidth="1"/>
    <col min="9830" max="9830" width="12.140625" style="245" customWidth="1"/>
    <col min="9831" max="9831" width="26.5703125" style="245" customWidth="1"/>
    <col min="9832" max="9833" width="5" style="245" customWidth="1"/>
    <col min="9834" max="9834" width="4.5703125" style="245" customWidth="1"/>
    <col min="9835" max="9835" width="7.42578125" style="245" customWidth="1"/>
    <col min="9836" max="9836" width="7.28515625" style="245" customWidth="1"/>
    <col min="9837" max="9838" width="4.7109375" style="245" customWidth="1"/>
    <col min="9839" max="9839" width="7.7109375" style="245" customWidth="1"/>
    <col min="9840" max="9841" width="4.7109375" style="245" customWidth="1"/>
    <col min="9842" max="9842" width="5.7109375" style="245" customWidth="1"/>
    <col min="9843" max="9843" width="5.28515625" style="245" customWidth="1"/>
    <col min="9844" max="9849" width="4.7109375" style="245" customWidth="1"/>
    <col min="9850" max="9850" width="5.85546875" style="245" customWidth="1"/>
    <col min="9851" max="9851" width="7.140625" style="245" customWidth="1"/>
    <col min="9852" max="9859" width="4.7109375" style="245" customWidth="1"/>
    <col min="9860" max="9860" width="5.5703125" style="245" customWidth="1"/>
    <col min="9861" max="9862" width="4.7109375" style="245" customWidth="1"/>
    <col min="9863" max="9864" width="5.5703125" style="245" customWidth="1"/>
    <col min="9865" max="9865" width="4.7109375" style="245" customWidth="1"/>
    <col min="9866" max="9867" width="5.5703125" style="245" customWidth="1"/>
    <col min="9868" max="9869" width="4.7109375" style="245" customWidth="1"/>
    <col min="9870" max="9870" width="6.28515625" style="245" customWidth="1"/>
    <col min="9871" max="9871" width="6" style="245" customWidth="1"/>
    <col min="9872" max="9872" width="7.7109375" style="245" customWidth="1"/>
    <col min="9873" max="9873" width="6.7109375" style="245" customWidth="1"/>
    <col min="9874" max="9874" width="10.42578125" style="245" customWidth="1"/>
    <col min="9875" max="9875" width="9.5703125" style="245" customWidth="1"/>
    <col min="9876" max="9876" width="9.7109375" style="245" customWidth="1"/>
    <col min="9877" max="9877" width="8.28515625" style="245" customWidth="1"/>
    <col min="9878" max="9878" width="4.5703125" style="245" customWidth="1"/>
    <col min="9879" max="9879" width="7.5703125" style="245" customWidth="1"/>
    <col min="9880" max="9880" width="5.85546875" style="245" customWidth="1"/>
    <col min="9881" max="9881" width="6.140625" style="245" customWidth="1"/>
    <col min="9882" max="9882" width="6" style="245" customWidth="1"/>
    <col min="9883" max="9883" width="6.28515625" style="245" customWidth="1"/>
    <col min="9884" max="9884" width="8.28515625" style="245" customWidth="1"/>
    <col min="9885" max="9885" width="10.42578125" style="245" customWidth="1"/>
    <col min="9886" max="10084" width="9" style="245"/>
    <col min="10085" max="10085" width="4.140625" style="245" customWidth="1"/>
    <col min="10086" max="10086" width="12.140625" style="245" customWidth="1"/>
    <col min="10087" max="10087" width="26.5703125" style="245" customWidth="1"/>
    <col min="10088" max="10089" width="5" style="245" customWidth="1"/>
    <col min="10090" max="10090" width="4.5703125" style="245" customWidth="1"/>
    <col min="10091" max="10091" width="7.42578125" style="245" customWidth="1"/>
    <col min="10092" max="10092" width="7.28515625" style="245" customWidth="1"/>
    <col min="10093" max="10094" width="4.7109375" style="245" customWidth="1"/>
    <col min="10095" max="10095" width="7.7109375" style="245" customWidth="1"/>
    <col min="10096" max="10097" width="4.7109375" style="245" customWidth="1"/>
    <col min="10098" max="10098" width="5.7109375" style="245" customWidth="1"/>
    <col min="10099" max="10099" width="5.28515625" style="245" customWidth="1"/>
    <col min="10100" max="10105" width="4.7109375" style="245" customWidth="1"/>
    <col min="10106" max="10106" width="5.85546875" style="245" customWidth="1"/>
    <col min="10107" max="10107" width="7.140625" style="245" customWidth="1"/>
    <col min="10108" max="10115" width="4.7109375" style="245" customWidth="1"/>
    <col min="10116" max="10116" width="5.5703125" style="245" customWidth="1"/>
    <col min="10117" max="10118" width="4.7109375" style="245" customWidth="1"/>
    <col min="10119" max="10120" width="5.5703125" style="245" customWidth="1"/>
    <col min="10121" max="10121" width="4.7109375" style="245" customWidth="1"/>
    <col min="10122" max="10123" width="5.5703125" style="245" customWidth="1"/>
    <col min="10124" max="10125" width="4.7109375" style="245" customWidth="1"/>
    <col min="10126" max="10126" width="6.28515625" style="245" customWidth="1"/>
    <col min="10127" max="10127" width="6" style="245" customWidth="1"/>
    <col min="10128" max="10128" width="7.7109375" style="245" customWidth="1"/>
    <col min="10129" max="10129" width="6.7109375" style="245" customWidth="1"/>
    <col min="10130" max="10130" width="10.42578125" style="245" customWidth="1"/>
    <col min="10131" max="10131" width="9.5703125" style="245" customWidth="1"/>
    <col min="10132" max="10132" width="9.7109375" style="245" customWidth="1"/>
    <col min="10133" max="10133" width="8.28515625" style="245" customWidth="1"/>
    <col min="10134" max="10134" width="4.5703125" style="245" customWidth="1"/>
    <col min="10135" max="10135" width="7.5703125" style="245" customWidth="1"/>
    <col min="10136" max="10136" width="5.85546875" style="245" customWidth="1"/>
    <col min="10137" max="10137" width="6.140625" style="245" customWidth="1"/>
    <col min="10138" max="10138" width="6" style="245" customWidth="1"/>
    <col min="10139" max="10139" width="6.28515625" style="245" customWidth="1"/>
    <col min="10140" max="10140" width="8.28515625" style="245" customWidth="1"/>
    <col min="10141" max="10141" width="10.42578125" style="245" customWidth="1"/>
    <col min="10142" max="10340" width="9" style="245"/>
    <col min="10341" max="10341" width="4.140625" style="245" customWidth="1"/>
    <col min="10342" max="10342" width="12.140625" style="245" customWidth="1"/>
    <col min="10343" max="10343" width="26.5703125" style="245" customWidth="1"/>
    <col min="10344" max="10345" width="5" style="245" customWidth="1"/>
    <col min="10346" max="10346" width="4.5703125" style="245" customWidth="1"/>
    <col min="10347" max="10347" width="7.42578125" style="245" customWidth="1"/>
    <col min="10348" max="10348" width="7.28515625" style="245" customWidth="1"/>
    <col min="10349" max="10350" width="4.7109375" style="245" customWidth="1"/>
    <col min="10351" max="10351" width="7.7109375" style="245" customWidth="1"/>
    <col min="10352" max="10353" width="4.7109375" style="245" customWidth="1"/>
    <col min="10354" max="10354" width="5.7109375" style="245" customWidth="1"/>
    <col min="10355" max="10355" width="5.28515625" style="245" customWidth="1"/>
    <col min="10356" max="10361" width="4.7109375" style="245" customWidth="1"/>
    <col min="10362" max="10362" width="5.85546875" style="245" customWidth="1"/>
    <col min="10363" max="10363" width="7.140625" style="245" customWidth="1"/>
    <col min="10364" max="10371" width="4.7109375" style="245" customWidth="1"/>
    <col min="10372" max="10372" width="5.5703125" style="245" customWidth="1"/>
    <col min="10373" max="10374" width="4.7109375" style="245" customWidth="1"/>
    <col min="10375" max="10376" width="5.5703125" style="245" customWidth="1"/>
    <col min="10377" max="10377" width="4.7109375" style="245" customWidth="1"/>
    <col min="10378" max="10379" width="5.5703125" style="245" customWidth="1"/>
    <col min="10380" max="10381" width="4.7109375" style="245" customWidth="1"/>
    <col min="10382" max="10382" width="6.28515625" style="245" customWidth="1"/>
    <col min="10383" max="10383" width="6" style="245" customWidth="1"/>
    <col min="10384" max="10384" width="7.7109375" style="245" customWidth="1"/>
    <col min="10385" max="10385" width="6.7109375" style="245" customWidth="1"/>
    <col min="10386" max="10386" width="10.42578125" style="245" customWidth="1"/>
    <col min="10387" max="10387" width="9.5703125" style="245" customWidth="1"/>
    <col min="10388" max="10388" width="9.7109375" style="245" customWidth="1"/>
    <col min="10389" max="10389" width="8.28515625" style="245" customWidth="1"/>
    <col min="10390" max="10390" width="4.5703125" style="245" customWidth="1"/>
    <col min="10391" max="10391" width="7.5703125" style="245" customWidth="1"/>
    <col min="10392" max="10392" width="5.85546875" style="245" customWidth="1"/>
    <col min="10393" max="10393" width="6.140625" style="245" customWidth="1"/>
    <col min="10394" max="10394" width="6" style="245" customWidth="1"/>
    <col min="10395" max="10395" width="6.28515625" style="245" customWidth="1"/>
    <col min="10396" max="10396" width="8.28515625" style="245" customWidth="1"/>
    <col min="10397" max="10397" width="10.42578125" style="245" customWidth="1"/>
    <col min="10398" max="10596" width="9" style="245"/>
    <col min="10597" max="10597" width="4.140625" style="245" customWidth="1"/>
    <col min="10598" max="10598" width="12.140625" style="245" customWidth="1"/>
    <col min="10599" max="10599" width="26.5703125" style="245" customWidth="1"/>
    <col min="10600" max="10601" width="5" style="245" customWidth="1"/>
    <col min="10602" max="10602" width="4.5703125" style="245" customWidth="1"/>
    <col min="10603" max="10603" width="7.42578125" style="245" customWidth="1"/>
    <col min="10604" max="10604" width="7.28515625" style="245" customWidth="1"/>
    <col min="10605" max="10606" width="4.7109375" style="245" customWidth="1"/>
    <col min="10607" max="10607" width="7.7109375" style="245" customWidth="1"/>
    <col min="10608" max="10609" width="4.7109375" style="245" customWidth="1"/>
    <col min="10610" max="10610" width="5.7109375" style="245" customWidth="1"/>
    <col min="10611" max="10611" width="5.28515625" style="245" customWidth="1"/>
    <col min="10612" max="10617" width="4.7109375" style="245" customWidth="1"/>
    <col min="10618" max="10618" width="5.85546875" style="245" customWidth="1"/>
    <col min="10619" max="10619" width="7.140625" style="245" customWidth="1"/>
    <col min="10620" max="10627" width="4.7109375" style="245" customWidth="1"/>
    <col min="10628" max="10628" width="5.5703125" style="245" customWidth="1"/>
    <col min="10629" max="10630" width="4.7109375" style="245" customWidth="1"/>
    <col min="10631" max="10632" width="5.5703125" style="245" customWidth="1"/>
    <col min="10633" max="10633" width="4.7109375" style="245" customWidth="1"/>
    <col min="10634" max="10635" width="5.5703125" style="245" customWidth="1"/>
    <col min="10636" max="10637" width="4.7109375" style="245" customWidth="1"/>
    <col min="10638" max="10638" width="6.28515625" style="245" customWidth="1"/>
    <col min="10639" max="10639" width="6" style="245" customWidth="1"/>
    <col min="10640" max="10640" width="7.7109375" style="245" customWidth="1"/>
    <col min="10641" max="10641" width="6.7109375" style="245" customWidth="1"/>
    <col min="10642" max="10642" width="10.42578125" style="245" customWidth="1"/>
    <col min="10643" max="10643" width="9.5703125" style="245" customWidth="1"/>
    <col min="10644" max="10644" width="9.7109375" style="245" customWidth="1"/>
    <col min="10645" max="10645" width="8.28515625" style="245" customWidth="1"/>
    <col min="10646" max="10646" width="4.5703125" style="245" customWidth="1"/>
    <col min="10647" max="10647" width="7.5703125" style="245" customWidth="1"/>
    <col min="10648" max="10648" width="5.85546875" style="245" customWidth="1"/>
    <col min="10649" max="10649" width="6.140625" style="245" customWidth="1"/>
    <col min="10650" max="10650" width="6" style="245" customWidth="1"/>
    <col min="10651" max="10651" width="6.28515625" style="245" customWidth="1"/>
    <col min="10652" max="10652" width="8.28515625" style="245" customWidth="1"/>
    <col min="10653" max="10653" width="10.42578125" style="245" customWidth="1"/>
    <col min="10654" max="10852" width="9" style="245"/>
    <col min="10853" max="10853" width="4.140625" style="245" customWidth="1"/>
    <col min="10854" max="10854" width="12.140625" style="245" customWidth="1"/>
    <col min="10855" max="10855" width="26.5703125" style="245" customWidth="1"/>
    <col min="10856" max="10857" width="5" style="245" customWidth="1"/>
    <col min="10858" max="10858" width="4.5703125" style="245" customWidth="1"/>
    <col min="10859" max="10859" width="7.42578125" style="245" customWidth="1"/>
    <col min="10860" max="10860" width="7.28515625" style="245" customWidth="1"/>
    <col min="10861" max="10862" width="4.7109375" style="245" customWidth="1"/>
    <col min="10863" max="10863" width="7.7109375" style="245" customWidth="1"/>
    <col min="10864" max="10865" width="4.7109375" style="245" customWidth="1"/>
    <col min="10866" max="10866" width="5.7109375" style="245" customWidth="1"/>
    <col min="10867" max="10867" width="5.28515625" style="245" customWidth="1"/>
    <col min="10868" max="10873" width="4.7109375" style="245" customWidth="1"/>
    <col min="10874" max="10874" width="5.85546875" style="245" customWidth="1"/>
    <col min="10875" max="10875" width="7.140625" style="245" customWidth="1"/>
    <col min="10876" max="10883" width="4.7109375" style="245" customWidth="1"/>
    <col min="10884" max="10884" width="5.5703125" style="245" customWidth="1"/>
    <col min="10885" max="10886" width="4.7109375" style="245" customWidth="1"/>
    <col min="10887" max="10888" width="5.5703125" style="245" customWidth="1"/>
    <col min="10889" max="10889" width="4.7109375" style="245" customWidth="1"/>
    <col min="10890" max="10891" width="5.5703125" style="245" customWidth="1"/>
    <col min="10892" max="10893" width="4.7109375" style="245" customWidth="1"/>
    <col min="10894" max="10894" width="6.28515625" style="245" customWidth="1"/>
    <col min="10895" max="10895" width="6" style="245" customWidth="1"/>
    <col min="10896" max="10896" width="7.7109375" style="245" customWidth="1"/>
    <col min="10897" max="10897" width="6.7109375" style="245" customWidth="1"/>
    <col min="10898" max="10898" width="10.42578125" style="245" customWidth="1"/>
    <col min="10899" max="10899" width="9.5703125" style="245" customWidth="1"/>
    <col min="10900" max="10900" width="9.7109375" style="245" customWidth="1"/>
    <col min="10901" max="10901" width="8.28515625" style="245" customWidth="1"/>
    <col min="10902" max="10902" width="4.5703125" style="245" customWidth="1"/>
    <col min="10903" max="10903" width="7.5703125" style="245" customWidth="1"/>
    <col min="10904" max="10904" width="5.85546875" style="245" customWidth="1"/>
    <col min="10905" max="10905" width="6.140625" style="245" customWidth="1"/>
    <col min="10906" max="10906" width="6" style="245" customWidth="1"/>
    <col min="10907" max="10907" width="6.28515625" style="245" customWidth="1"/>
    <col min="10908" max="10908" width="8.28515625" style="245" customWidth="1"/>
    <col min="10909" max="10909" width="10.42578125" style="245" customWidth="1"/>
    <col min="10910" max="11108" width="9" style="245"/>
    <col min="11109" max="11109" width="4.140625" style="245" customWidth="1"/>
    <col min="11110" max="11110" width="12.140625" style="245" customWidth="1"/>
    <col min="11111" max="11111" width="26.5703125" style="245" customWidth="1"/>
    <col min="11112" max="11113" width="5" style="245" customWidth="1"/>
    <col min="11114" max="11114" width="4.5703125" style="245" customWidth="1"/>
    <col min="11115" max="11115" width="7.42578125" style="245" customWidth="1"/>
    <col min="11116" max="11116" width="7.28515625" style="245" customWidth="1"/>
    <col min="11117" max="11118" width="4.7109375" style="245" customWidth="1"/>
    <col min="11119" max="11119" width="7.7109375" style="245" customWidth="1"/>
    <col min="11120" max="11121" width="4.7109375" style="245" customWidth="1"/>
    <col min="11122" max="11122" width="5.7109375" style="245" customWidth="1"/>
    <col min="11123" max="11123" width="5.28515625" style="245" customWidth="1"/>
    <col min="11124" max="11129" width="4.7109375" style="245" customWidth="1"/>
    <col min="11130" max="11130" width="5.85546875" style="245" customWidth="1"/>
    <col min="11131" max="11131" width="7.140625" style="245" customWidth="1"/>
    <col min="11132" max="11139" width="4.7109375" style="245" customWidth="1"/>
    <col min="11140" max="11140" width="5.5703125" style="245" customWidth="1"/>
    <col min="11141" max="11142" width="4.7109375" style="245" customWidth="1"/>
    <col min="11143" max="11144" width="5.5703125" style="245" customWidth="1"/>
    <col min="11145" max="11145" width="4.7109375" style="245" customWidth="1"/>
    <col min="11146" max="11147" width="5.5703125" style="245" customWidth="1"/>
    <col min="11148" max="11149" width="4.7109375" style="245" customWidth="1"/>
    <col min="11150" max="11150" width="6.28515625" style="245" customWidth="1"/>
    <col min="11151" max="11151" width="6" style="245" customWidth="1"/>
    <col min="11152" max="11152" width="7.7109375" style="245" customWidth="1"/>
    <col min="11153" max="11153" width="6.7109375" style="245" customWidth="1"/>
    <col min="11154" max="11154" width="10.42578125" style="245" customWidth="1"/>
    <col min="11155" max="11155" width="9.5703125" style="245" customWidth="1"/>
    <col min="11156" max="11156" width="9.7109375" style="245" customWidth="1"/>
    <col min="11157" max="11157" width="8.28515625" style="245" customWidth="1"/>
    <col min="11158" max="11158" width="4.5703125" style="245" customWidth="1"/>
    <col min="11159" max="11159" width="7.5703125" style="245" customWidth="1"/>
    <col min="11160" max="11160" width="5.85546875" style="245" customWidth="1"/>
    <col min="11161" max="11161" width="6.140625" style="245" customWidth="1"/>
    <col min="11162" max="11162" width="6" style="245" customWidth="1"/>
    <col min="11163" max="11163" width="6.28515625" style="245" customWidth="1"/>
    <col min="11164" max="11164" width="8.28515625" style="245" customWidth="1"/>
    <col min="11165" max="11165" width="10.42578125" style="245" customWidth="1"/>
    <col min="11166" max="11364" width="9" style="245"/>
    <col min="11365" max="11365" width="4.140625" style="245" customWidth="1"/>
    <col min="11366" max="11366" width="12.140625" style="245" customWidth="1"/>
    <col min="11367" max="11367" width="26.5703125" style="245" customWidth="1"/>
    <col min="11368" max="11369" width="5" style="245" customWidth="1"/>
    <col min="11370" max="11370" width="4.5703125" style="245" customWidth="1"/>
    <col min="11371" max="11371" width="7.42578125" style="245" customWidth="1"/>
    <col min="11372" max="11372" width="7.28515625" style="245" customWidth="1"/>
    <col min="11373" max="11374" width="4.7109375" style="245" customWidth="1"/>
    <col min="11375" max="11375" width="7.7109375" style="245" customWidth="1"/>
    <col min="11376" max="11377" width="4.7109375" style="245" customWidth="1"/>
    <col min="11378" max="11378" width="5.7109375" style="245" customWidth="1"/>
    <col min="11379" max="11379" width="5.28515625" style="245" customWidth="1"/>
    <col min="11380" max="11385" width="4.7109375" style="245" customWidth="1"/>
    <col min="11386" max="11386" width="5.85546875" style="245" customWidth="1"/>
    <col min="11387" max="11387" width="7.140625" style="245" customWidth="1"/>
    <col min="11388" max="11395" width="4.7109375" style="245" customWidth="1"/>
    <col min="11396" max="11396" width="5.5703125" style="245" customWidth="1"/>
    <col min="11397" max="11398" width="4.7109375" style="245" customWidth="1"/>
    <col min="11399" max="11400" width="5.5703125" style="245" customWidth="1"/>
    <col min="11401" max="11401" width="4.7109375" style="245" customWidth="1"/>
    <col min="11402" max="11403" width="5.5703125" style="245" customWidth="1"/>
    <col min="11404" max="11405" width="4.7109375" style="245" customWidth="1"/>
    <col min="11406" max="11406" width="6.28515625" style="245" customWidth="1"/>
    <col min="11407" max="11407" width="6" style="245" customWidth="1"/>
    <col min="11408" max="11408" width="7.7109375" style="245" customWidth="1"/>
    <col min="11409" max="11409" width="6.7109375" style="245" customWidth="1"/>
    <col min="11410" max="11410" width="10.42578125" style="245" customWidth="1"/>
    <col min="11411" max="11411" width="9.5703125" style="245" customWidth="1"/>
    <col min="11412" max="11412" width="9.7109375" style="245" customWidth="1"/>
    <col min="11413" max="11413" width="8.28515625" style="245" customWidth="1"/>
    <col min="11414" max="11414" width="4.5703125" style="245" customWidth="1"/>
    <col min="11415" max="11415" width="7.5703125" style="245" customWidth="1"/>
    <col min="11416" max="11416" width="5.85546875" style="245" customWidth="1"/>
    <col min="11417" max="11417" width="6.140625" style="245" customWidth="1"/>
    <col min="11418" max="11418" width="6" style="245" customWidth="1"/>
    <col min="11419" max="11419" width="6.28515625" style="245" customWidth="1"/>
    <col min="11420" max="11420" width="8.28515625" style="245" customWidth="1"/>
    <col min="11421" max="11421" width="10.42578125" style="245" customWidth="1"/>
    <col min="11422" max="11620" width="9" style="245"/>
    <col min="11621" max="11621" width="4.140625" style="245" customWidth="1"/>
    <col min="11622" max="11622" width="12.140625" style="245" customWidth="1"/>
    <col min="11623" max="11623" width="26.5703125" style="245" customWidth="1"/>
    <col min="11624" max="11625" width="5" style="245" customWidth="1"/>
    <col min="11626" max="11626" width="4.5703125" style="245" customWidth="1"/>
    <col min="11627" max="11627" width="7.42578125" style="245" customWidth="1"/>
    <col min="11628" max="11628" width="7.28515625" style="245" customWidth="1"/>
    <col min="11629" max="11630" width="4.7109375" style="245" customWidth="1"/>
    <col min="11631" max="11631" width="7.7109375" style="245" customWidth="1"/>
    <col min="11632" max="11633" width="4.7109375" style="245" customWidth="1"/>
    <col min="11634" max="11634" width="5.7109375" style="245" customWidth="1"/>
    <col min="11635" max="11635" width="5.28515625" style="245" customWidth="1"/>
    <col min="11636" max="11641" width="4.7109375" style="245" customWidth="1"/>
    <col min="11642" max="11642" width="5.85546875" style="245" customWidth="1"/>
    <col min="11643" max="11643" width="7.140625" style="245" customWidth="1"/>
    <col min="11644" max="11651" width="4.7109375" style="245" customWidth="1"/>
    <col min="11652" max="11652" width="5.5703125" style="245" customWidth="1"/>
    <col min="11653" max="11654" width="4.7109375" style="245" customWidth="1"/>
    <col min="11655" max="11656" width="5.5703125" style="245" customWidth="1"/>
    <col min="11657" max="11657" width="4.7109375" style="245" customWidth="1"/>
    <col min="11658" max="11659" width="5.5703125" style="245" customWidth="1"/>
    <col min="11660" max="11661" width="4.7109375" style="245" customWidth="1"/>
    <col min="11662" max="11662" width="6.28515625" style="245" customWidth="1"/>
    <col min="11663" max="11663" width="6" style="245" customWidth="1"/>
    <col min="11664" max="11664" width="7.7109375" style="245" customWidth="1"/>
    <col min="11665" max="11665" width="6.7109375" style="245" customWidth="1"/>
    <col min="11666" max="11666" width="10.42578125" style="245" customWidth="1"/>
    <col min="11667" max="11667" width="9.5703125" style="245" customWidth="1"/>
    <col min="11668" max="11668" width="9.7109375" style="245" customWidth="1"/>
    <col min="11669" max="11669" width="8.28515625" style="245" customWidth="1"/>
    <col min="11670" max="11670" width="4.5703125" style="245" customWidth="1"/>
    <col min="11671" max="11671" width="7.5703125" style="245" customWidth="1"/>
    <col min="11672" max="11672" width="5.85546875" style="245" customWidth="1"/>
    <col min="11673" max="11673" width="6.140625" style="245" customWidth="1"/>
    <col min="11674" max="11674" width="6" style="245" customWidth="1"/>
    <col min="11675" max="11675" width="6.28515625" style="245" customWidth="1"/>
    <col min="11676" max="11676" width="8.28515625" style="245" customWidth="1"/>
    <col min="11677" max="11677" width="10.42578125" style="245" customWidth="1"/>
    <col min="11678" max="11876" width="9" style="245"/>
    <col min="11877" max="11877" width="4.140625" style="245" customWidth="1"/>
    <col min="11878" max="11878" width="12.140625" style="245" customWidth="1"/>
    <col min="11879" max="11879" width="26.5703125" style="245" customWidth="1"/>
    <col min="11880" max="11881" width="5" style="245" customWidth="1"/>
    <col min="11882" max="11882" width="4.5703125" style="245" customWidth="1"/>
    <col min="11883" max="11883" width="7.42578125" style="245" customWidth="1"/>
    <col min="11884" max="11884" width="7.28515625" style="245" customWidth="1"/>
    <col min="11885" max="11886" width="4.7109375" style="245" customWidth="1"/>
    <col min="11887" max="11887" width="7.7109375" style="245" customWidth="1"/>
    <col min="11888" max="11889" width="4.7109375" style="245" customWidth="1"/>
    <col min="11890" max="11890" width="5.7109375" style="245" customWidth="1"/>
    <col min="11891" max="11891" width="5.28515625" style="245" customWidth="1"/>
    <col min="11892" max="11897" width="4.7109375" style="245" customWidth="1"/>
    <col min="11898" max="11898" width="5.85546875" style="245" customWidth="1"/>
    <col min="11899" max="11899" width="7.140625" style="245" customWidth="1"/>
    <col min="11900" max="11907" width="4.7109375" style="245" customWidth="1"/>
    <col min="11908" max="11908" width="5.5703125" style="245" customWidth="1"/>
    <col min="11909" max="11910" width="4.7109375" style="245" customWidth="1"/>
    <col min="11911" max="11912" width="5.5703125" style="245" customWidth="1"/>
    <col min="11913" max="11913" width="4.7109375" style="245" customWidth="1"/>
    <col min="11914" max="11915" width="5.5703125" style="245" customWidth="1"/>
    <col min="11916" max="11917" width="4.7109375" style="245" customWidth="1"/>
    <col min="11918" max="11918" width="6.28515625" style="245" customWidth="1"/>
    <col min="11919" max="11919" width="6" style="245" customWidth="1"/>
    <col min="11920" max="11920" width="7.7109375" style="245" customWidth="1"/>
    <col min="11921" max="11921" width="6.7109375" style="245" customWidth="1"/>
    <col min="11922" max="11922" width="10.42578125" style="245" customWidth="1"/>
    <col min="11923" max="11923" width="9.5703125" style="245" customWidth="1"/>
    <col min="11924" max="11924" width="9.7109375" style="245" customWidth="1"/>
    <col min="11925" max="11925" width="8.28515625" style="245" customWidth="1"/>
    <col min="11926" max="11926" width="4.5703125" style="245" customWidth="1"/>
    <col min="11927" max="11927" width="7.5703125" style="245" customWidth="1"/>
    <col min="11928" max="11928" width="5.85546875" style="245" customWidth="1"/>
    <col min="11929" max="11929" width="6.140625" style="245" customWidth="1"/>
    <col min="11930" max="11930" width="6" style="245" customWidth="1"/>
    <col min="11931" max="11931" width="6.28515625" style="245" customWidth="1"/>
    <col min="11932" max="11932" width="8.28515625" style="245" customWidth="1"/>
    <col min="11933" max="11933" width="10.42578125" style="245" customWidth="1"/>
    <col min="11934" max="12132" width="9" style="245"/>
    <col min="12133" max="12133" width="4.140625" style="245" customWidth="1"/>
    <col min="12134" max="12134" width="12.140625" style="245" customWidth="1"/>
    <col min="12135" max="12135" width="26.5703125" style="245" customWidth="1"/>
    <col min="12136" max="12137" width="5" style="245" customWidth="1"/>
    <col min="12138" max="12138" width="4.5703125" style="245" customWidth="1"/>
    <col min="12139" max="12139" width="7.42578125" style="245" customWidth="1"/>
    <col min="12140" max="12140" width="7.28515625" style="245" customWidth="1"/>
    <col min="12141" max="12142" width="4.7109375" style="245" customWidth="1"/>
    <col min="12143" max="12143" width="7.7109375" style="245" customWidth="1"/>
    <col min="12144" max="12145" width="4.7109375" style="245" customWidth="1"/>
    <col min="12146" max="12146" width="5.7109375" style="245" customWidth="1"/>
    <col min="12147" max="12147" width="5.28515625" style="245" customWidth="1"/>
    <col min="12148" max="12153" width="4.7109375" style="245" customWidth="1"/>
    <col min="12154" max="12154" width="5.85546875" style="245" customWidth="1"/>
    <col min="12155" max="12155" width="7.140625" style="245" customWidth="1"/>
    <col min="12156" max="12163" width="4.7109375" style="245" customWidth="1"/>
    <col min="12164" max="12164" width="5.5703125" style="245" customWidth="1"/>
    <col min="12165" max="12166" width="4.7109375" style="245" customWidth="1"/>
    <col min="12167" max="12168" width="5.5703125" style="245" customWidth="1"/>
    <col min="12169" max="12169" width="4.7109375" style="245" customWidth="1"/>
    <col min="12170" max="12171" width="5.5703125" style="245" customWidth="1"/>
    <col min="12172" max="12173" width="4.7109375" style="245" customWidth="1"/>
    <col min="12174" max="12174" width="6.28515625" style="245" customWidth="1"/>
    <col min="12175" max="12175" width="6" style="245" customWidth="1"/>
    <col min="12176" max="12176" width="7.7109375" style="245" customWidth="1"/>
    <col min="12177" max="12177" width="6.7109375" style="245" customWidth="1"/>
    <col min="12178" max="12178" width="10.42578125" style="245" customWidth="1"/>
    <col min="12179" max="12179" width="9.5703125" style="245" customWidth="1"/>
    <col min="12180" max="12180" width="9.7109375" style="245" customWidth="1"/>
    <col min="12181" max="12181" width="8.28515625" style="245" customWidth="1"/>
    <col min="12182" max="12182" width="4.5703125" style="245" customWidth="1"/>
    <col min="12183" max="12183" width="7.5703125" style="245" customWidth="1"/>
    <col min="12184" max="12184" width="5.85546875" style="245" customWidth="1"/>
    <col min="12185" max="12185" width="6.140625" style="245" customWidth="1"/>
    <col min="12186" max="12186" width="6" style="245" customWidth="1"/>
    <col min="12187" max="12187" width="6.28515625" style="245" customWidth="1"/>
    <col min="12188" max="12188" width="8.28515625" style="245" customWidth="1"/>
    <col min="12189" max="12189" width="10.42578125" style="245" customWidth="1"/>
    <col min="12190" max="12388" width="9" style="245"/>
    <col min="12389" max="12389" width="4.140625" style="245" customWidth="1"/>
    <col min="12390" max="12390" width="12.140625" style="245" customWidth="1"/>
    <col min="12391" max="12391" width="26.5703125" style="245" customWidth="1"/>
    <col min="12392" max="12393" width="5" style="245" customWidth="1"/>
    <col min="12394" max="12394" width="4.5703125" style="245" customWidth="1"/>
    <col min="12395" max="12395" width="7.42578125" style="245" customWidth="1"/>
    <col min="12396" max="12396" width="7.28515625" style="245" customWidth="1"/>
    <col min="12397" max="12398" width="4.7109375" style="245" customWidth="1"/>
    <col min="12399" max="12399" width="7.7109375" style="245" customWidth="1"/>
    <col min="12400" max="12401" width="4.7109375" style="245" customWidth="1"/>
    <col min="12402" max="12402" width="5.7109375" style="245" customWidth="1"/>
    <col min="12403" max="12403" width="5.28515625" style="245" customWidth="1"/>
    <col min="12404" max="12409" width="4.7109375" style="245" customWidth="1"/>
    <col min="12410" max="12410" width="5.85546875" style="245" customWidth="1"/>
    <col min="12411" max="12411" width="7.140625" style="245" customWidth="1"/>
    <col min="12412" max="12419" width="4.7109375" style="245" customWidth="1"/>
    <col min="12420" max="12420" width="5.5703125" style="245" customWidth="1"/>
    <col min="12421" max="12422" width="4.7109375" style="245" customWidth="1"/>
    <col min="12423" max="12424" width="5.5703125" style="245" customWidth="1"/>
    <col min="12425" max="12425" width="4.7109375" style="245" customWidth="1"/>
    <col min="12426" max="12427" width="5.5703125" style="245" customWidth="1"/>
    <col min="12428" max="12429" width="4.7109375" style="245" customWidth="1"/>
    <col min="12430" max="12430" width="6.28515625" style="245" customWidth="1"/>
    <col min="12431" max="12431" width="6" style="245" customWidth="1"/>
    <col min="12432" max="12432" width="7.7109375" style="245" customWidth="1"/>
    <col min="12433" max="12433" width="6.7109375" style="245" customWidth="1"/>
    <col min="12434" max="12434" width="10.42578125" style="245" customWidth="1"/>
    <col min="12435" max="12435" width="9.5703125" style="245" customWidth="1"/>
    <col min="12436" max="12436" width="9.7109375" style="245" customWidth="1"/>
    <col min="12437" max="12437" width="8.28515625" style="245" customWidth="1"/>
    <col min="12438" max="12438" width="4.5703125" style="245" customWidth="1"/>
    <col min="12439" max="12439" width="7.5703125" style="245" customWidth="1"/>
    <col min="12440" max="12440" width="5.85546875" style="245" customWidth="1"/>
    <col min="12441" max="12441" width="6.140625" style="245" customWidth="1"/>
    <col min="12442" max="12442" width="6" style="245" customWidth="1"/>
    <col min="12443" max="12443" width="6.28515625" style="245" customWidth="1"/>
    <col min="12444" max="12444" width="8.28515625" style="245" customWidth="1"/>
    <col min="12445" max="12445" width="10.42578125" style="245" customWidth="1"/>
    <col min="12446" max="12644" width="9" style="245"/>
    <col min="12645" max="12645" width="4.140625" style="245" customWidth="1"/>
    <col min="12646" max="12646" width="12.140625" style="245" customWidth="1"/>
    <col min="12647" max="12647" width="26.5703125" style="245" customWidth="1"/>
    <col min="12648" max="12649" width="5" style="245" customWidth="1"/>
    <col min="12650" max="12650" width="4.5703125" style="245" customWidth="1"/>
    <col min="12651" max="12651" width="7.42578125" style="245" customWidth="1"/>
    <col min="12652" max="12652" width="7.28515625" style="245" customWidth="1"/>
    <col min="12653" max="12654" width="4.7109375" style="245" customWidth="1"/>
    <col min="12655" max="12655" width="7.7109375" style="245" customWidth="1"/>
    <col min="12656" max="12657" width="4.7109375" style="245" customWidth="1"/>
    <col min="12658" max="12658" width="5.7109375" style="245" customWidth="1"/>
    <col min="12659" max="12659" width="5.28515625" style="245" customWidth="1"/>
    <col min="12660" max="12665" width="4.7109375" style="245" customWidth="1"/>
    <col min="12666" max="12666" width="5.85546875" style="245" customWidth="1"/>
    <col min="12667" max="12667" width="7.140625" style="245" customWidth="1"/>
    <col min="12668" max="12675" width="4.7109375" style="245" customWidth="1"/>
    <col min="12676" max="12676" width="5.5703125" style="245" customWidth="1"/>
    <col min="12677" max="12678" width="4.7109375" style="245" customWidth="1"/>
    <col min="12679" max="12680" width="5.5703125" style="245" customWidth="1"/>
    <col min="12681" max="12681" width="4.7109375" style="245" customWidth="1"/>
    <col min="12682" max="12683" width="5.5703125" style="245" customWidth="1"/>
    <col min="12684" max="12685" width="4.7109375" style="245" customWidth="1"/>
    <col min="12686" max="12686" width="6.28515625" style="245" customWidth="1"/>
    <col min="12687" max="12687" width="6" style="245" customWidth="1"/>
    <col min="12688" max="12688" width="7.7109375" style="245" customWidth="1"/>
    <col min="12689" max="12689" width="6.7109375" style="245" customWidth="1"/>
    <col min="12690" max="12690" width="10.42578125" style="245" customWidth="1"/>
    <col min="12691" max="12691" width="9.5703125" style="245" customWidth="1"/>
    <col min="12692" max="12692" width="9.7109375" style="245" customWidth="1"/>
    <col min="12693" max="12693" width="8.28515625" style="245" customWidth="1"/>
    <col min="12694" max="12694" width="4.5703125" style="245" customWidth="1"/>
    <col min="12695" max="12695" width="7.5703125" style="245" customWidth="1"/>
    <col min="12696" max="12696" width="5.85546875" style="245" customWidth="1"/>
    <col min="12697" max="12697" width="6.140625" style="245" customWidth="1"/>
    <col min="12698" max="12698" width="6" style="245" customWidth="1"/>
    <col min="12699" max="12699" width="6.28515625" style="245" customWidth="1"/>
    <col min="12700" max="12700" width="8.28515625" style="245" customWidth="1"/>
    <col min="12701" max="12701" width="10.42578125" style="245" customWidth="1"/>
    <col min="12702" max="12900" width="9" style="245"/>
    <col min="12901" max="12901" width="4.140625" style="245" customWidth="1"/>
    <col min="12902" max="12902" width="12.140625" style="245" customWidth="1"/>
    <col min="12903" max="12903" width="26.5703125" style="245" customWidth="1"/>
    <col min="12904" max="12905" width="5" style="245" customWidth="1"/>
    <col min="12906" max="12906" width="4.5703125" style="245" customWidth="1"/>
    <col min="12907" max="12907" width="7.42578125" style="245" customWidth="1"/>
    <col min="12908" max="12908" width="7.28515625" style="245" customWidth="1"/>
    <col min="12909" max="12910" width="4.7109375" style="245" customWidth="1"/>
    <col min="12911" max="12911" width="7.7109375" style="245" customWidth="1"/>
    <col min="12912" max="12913" width="4.7109375" style="245" customWidth="1"/>
    <col min="12914" max="12914" width="5.7109375" style="245" customWidth="1"/>
    <col min="12915" max="12915" width="5.28515625" style="245" customWidth="1"/>
    <col min="12916" max="12921" width="4.7109375" style="245" customWidth="1"/>
    <col min="12922" max="12922" width="5.85546875" style="245" customWidth="1"/>
    <col min="12923" max="12923" width="7.140625" style="245" customWidth="1"/>
    <col min="12924" max="12931" width="4.7109375" style="245" customWidth="1"/>
    <col min="12932" max="12932" width="5.5703125" style="245" customWidth="1"/>
    <col min="12933" max="12934" width="4.7109375" style="245" customWidth="1"/>
    <col min="12935" max="12936" width="5.5703125" style="245" customWidth="1"/>
    <col min="12937" max="12937" width="4.7109375" style="245" customWidth="1"/>
    <col min="12938" max="12939" width="5.5703125" style="245" customWidth="1"/>
    <col min="12940" max="12941" width="4.7109375" style="245" customWidth="1"/>
    <col min="12942" max="12942" width="6.28515625" style="245" customWidth="1"/>
    <col min="12943" max="12943" width="6" style="245" customWidth="1"/>
    <col min="12944" max="12944" width="7.7109375" style="245" customWidth="1"/>
    <col min="12945" max="12945" width="6.7109375" style="245" customWidth="1"/>
    <col min="12946" max="12946" width="10.42578125" style="245" customWidth="1"/>
    <col min="12947" max="12947" width="9.5703125" style="245" customWidth="1"/>
    <col min="12948" max="12948" width="9.7109375" style="245" customWidth="1"/>
    <col min="12949" max="12949" width="8.28515625" style="245" customWidth="1"/>
    <col min="12950" max="12950" width="4.5703125" style="245" customWidth="1"/>
    <col min="12951" max="12951" width="7.5703125" style="245" customWidth="1"/>
    <col min="12952" max="12952" width="5.85546875" style="245" customWidth="1"/>
    <col min="12953" max="12953" width="6.140625" style="245" customWidth="1"/>
    <col min="12954" max="12954" width="6" style="245" customWidth="1"/>
    <col min="12955" max="12955" width="6.28515625" style="245" customWidth="1"/>
    <col min="12956" max="12956" width="8.28515625" style="245" customWidth="1"/>
    <col min="12957" max="12957" width="10.42578125" style="245" customWidth="1"/>
    <col min="12958" max="13156" width="9" style="245"/>
    <col min="13157" max="13157" width="4.140625" style="245" customWidth="1"/>
    <col min="13158" max="13158" width="12.140625" style="245" customWidth="1"/>
    <col min="13159" max="13159" width="26.5703125" style="245" customWidth="1"/>
    <col min="13160" max="13161" width="5" style="245" customWidth="1"/>
    <col min="13162" max="13162" width="4.5703125" style="245" customWidth="1"/>
    <col min="13163" max="13163" width="7.42578125" style="245" customWidth="1"/>
    <col min="13164" max="13164" width="7.28515625" style="245" customWidth="1"/>
    <col min="13165" max="13166" width="4.7109375" style="245" customWidth="1"/>
    <col min="13167" max="13167" width="7.7109375" style="245" customWidth="1"/>
    <col min="13168" max="13169" width="4.7109375" style="245" customWidth="1"/>
    <col min="13170" max="13170" width="5.7109375" style="245" customWidth="1"/>
    <col min="13171" max="13171" width="5.28515625" style="245" customWidth="1"/>
    <col min="13172" max="13177" width="4.7109375" style="245" customWidth="1"/>
    <col min="13178" max="13178" width="5.85546875" style="245" customWidth="1"/>
    <col min="13179" max="13179" width="7.140625" style="245" customWidth="1"/>
    <col min="13180" max="13187" width="4.7109375" style="245" customWidth="1"/>
    <col min="13188" max="13188" width="5.5703125" style="245" customWidth="1"/>
    <col min="13189" max="13190" width="4.7109375" style="245" customWidth="1"/>
    <col min="13191" max="13192" width="5.5703125" style="245" customWidth="1"/>
    <col min="13193" max="13193" width="4.7109375" style="245" customWidth="1"/>
    <col min="13194" max="13195" width="5.5703125" style="245" customWidth="1"/>
    <col min="13196" max="13197" width="4.7109375" style="245" customWidth="1"/>
    <col min="13198" max="13198" width="6.28515625" style="245" customWidth="1"/>
    <col min="13199" max="13199" width="6" style="245" customWidth="1"/>
    <col min="13200" max="13200" width="7.7109375" style="245" customWidth="1"/>
    <col min="13201" max="13201" width="6.7109375" style="245" customWidth="1"/>
    <col min="13202" max="13202" width="10.42578125" style="245" customWidth="1"/>
    <col min="13203" max="13203" width="9.5703125" style="245" customWidth="1"/>
    <col min="13204" max="13204" width="9.7109375" style="245" customWidth="1"/>
    <col min="13205" max="13205" width="8.28515625" style="245" customWidth="1"/>
    <col min="13206" max="13206" width="4.5703125" style="245" customWidth="1"/>
    <col min="13207" max="13207" width="7.5703125" style="245" customWidth="1"/>
    <col min="13208" max="13208" width="5.85546875" style="245" customWidth="1"/>
    <col min="13209" max="13209" width="6.140625" style="245" customWidth="1"/>
    <col min="13210" max="13210" width="6" style="245" customWidth="1"/>
    <col min="13211" max="13211" width="6.28515625" style="245" customWidth="1"/>
    <col min="13212" max="13212" width="8.28515625" style="245" customWidth="1"/>
    <col min="13213" max="13213" width="10.42578125" style="245" customWidth="1"/>
    <col min="13214" max="13412" width="9" style="245"/>
    <col min="13413" max="13413" width="4.140625" style="245" customWidth="1"/>
    <col min="13414" max="13414" width="12.140625" style="245" customWidth="1"/>
    <col min="13415" max="13415" width="26.5703125" style="245" customWidth="1"/>
    <col min="13416" max="13417" width="5" style="245" customWidth="1"/>
    <col min="13418" max="13418" width="4.5703125" style="245" customWidth="1"/>
    <col min="13419" max="13419" width="7.42578125" style="245" customWidth="1"/>
    <col min="13420" max="13420" width="7.28515625" style="245" customWidth="1"/>
    <col min="13421" max="13422" width="4.7109375" style="245" customWidth="1"/>
    <col min="13423" max="13423" width="7.7109375" style="245" customWidth="1"/>
    <col min="13424" max="13425" width="4.7109375" style="245" customWidth="1"/>
    <col min="13426" max="13426" width="5.7109375" style="245" customWidth="1"/>
    <col min="13427" max="13427" width="5.28515625" style="245" customWidth="1"/>
    <col min="13428" max="13433" width="4.7109375" style="245" customWidth="1"/>
    <col min="13434" max="13434" width="5.85546875" style="245" customWidth="1"/>
    <col min="13435" max="13435" width="7.140625" style="245" customWidth="1"/>
    <col min="13436" max="13443" width="4.7109375" style="245" customWidth="1"/>
    <col min="13444" max="13444" width="5.5703125" style="245" customWidth="1"/>
    <col min="13445" max="13446" width="4.7109375" style="245" customWidth="1"/>
    <col min="13447" max="13448" width="5.5703125" style="245" customWidth="1"/>
    <col min="13449" max="13449" width="4.7109375" style="245" customWidth="1"/>
    <col min="13450" max="13451" width="5.5703125" style="245" customWidth="1"/>
    <col min="13452" max="13453" width="4.7109375" style="245" customWidth="1"/>
    <col min="13454" max="13454" width="6.28515625" style="245" customWidth="1"/>
    <col min="13455" max="13455" width="6" style="245" customWidth="1"/>
    <col min="13456" max="13456" width="7.7109375" style="245" customWidth="1"/>
    <col min="13457" max="13457" width="6.7109375" style="245" customWidth="1"/>
    <col min="13458" max="13458" width="10.42578125" style="245" customWidth="1"/>
    <col min="13459" max="13459" width="9.5703125" style="245" customWidth="1"/>
    <col min="13460" max="13460" width="9.7109375" style="245" customWidth="1"/>
    <col min="13461" max="13461" width="8.28515625" style="245" customWidth="1"/>
    <col min="13462" max="13462" width="4.5703125" style="245" customWidth="1"/>
    <col min="13463" max="13463" width="7.5703125" style="245" customWidth="1"/>
    <col min="13464" max="13464" width="5.85546875" style="245" customWidth="1"/>
    <col min="13465" max="13465" width="6.140625" style="245" customWidth="1"/>
    <col min="13466" max="13466" width="6" style="245" customWidth="1"/>
    <col min="13467" max="13467" width="6.28515625" style="245" customWidth="1"/>
    <col min="13468" max="13468" width="8.28515625" style="245" customWidth="1"/>
    <col min="13469" max="13469" width="10.42578125" style="245" customWidth="1"/>
    <col min="13470" max="13668" width="9" style="245"/>
    <col min="13669" max="13669" width="4.140625" style="245" customWidth="1"/>
    <col min="13670" max="13670" width="12.140625" style="245" customWidth="1"/>
    <col min="13671" max="13671" width="26.5703125" style="245" customWidth="1"/>
    <col min="13672" max="13673" width="5" style="245" customWidth="1"/>
    <col min="13674" max="13674" width="4.5703125" style="245" customWidth="1"/>
    <col min="13675" max="13675" width="7.42578125" style="245" customWidth="1"/>
    <col min="13676" max="13676" width="7.28515625" style="245" customWidth="1"/>
    <col min="13677" max="13678" width="4.7109375" style="245" customWidth="1"/>
    <col min="13679" max="13679" width="7.7109375" style="245" customWidth="1"/>
    <col min="13680" max="13681" width="4.7109375" style="245" customWidth="1"/>
    <col min="13682" max="13682" width="5.7109375" style="245" customWidth="1"/>
    <col min="13683" max="13683" width="5.28515625" style="245" customWidth="1"/>
    <col min="13684" max="13689" width="4.7109375" style="245" customWidth="1"/>
    <col min="13690" max="13690" width="5.85546875" style="245" customWidth="1"/>
    <col min="13691" max="13691" width="7.140625" style="245" customWidth="1"/>
    <col min="13692" max="13699" width="4.7109375" style="245" customWidth="1"/>
    <col min="13700" max="13700" width="5.5703125" style="245" customWidth="1"/>
    <col min="13701" max="13702" width="4.7109375" style="245" customWidth="1"/>
    <col min="13703" max="13704" width="5.5703125" style="245" customWidth="1"/>
    <col min="13705" max="13705" width="4.7109375" style="245" customWidth="1"/>
    <col min="13706" max="13707" width="5.5703125" style="245" customWidth="1"/>
    <col min="13708" max="13709" width="4.7109375" style="245" customWidth="1"/>
    <col min="13710" max="13710" width="6.28515625" style="245" customWidth="1"/>
    <col min="13711" max="13711" width="6" style="245" customWidth="1"/>
    <col min="13712" max="13712" width="7.7109375" style="245" customWidth="1"/>
    <col min="13713" max="13713" width="6.7109375" style="245" customWidth="1"/>
    <col min="13714" max="13714" width="10.42578125" style="245" customWidth="1"/>
    <col min="13715" max="13715" width="9.5703125" style="245" customWidth="1"/>
    <col min="13716" max="13716" width="9.7109375" style="245" customWidth="1"/>
    <col min="13717" max="13717" width="8.28515625" style="245" customWidth="1"/>
    <col min="13718" max="13718" width="4.5703125" style="245" customWidth="1"/>
    <col min="13719" max="13719" width="7.5703125" style="245" customWidth="1"/>
    <col min="13720" max="13720" width="5.85546875" style="245" customWidth="1"/>
    <col min="13721" max="13721" width="6.140625" style="245" customWidth="1"/>
    <col min="13722" max="13722" width="6" style="245" customWidth="1"/>
    <col min="13723" max="13723" width="6.28515625" style="245" customWidth="1"/>
    <col min="13724" max="13724" width="8.28515625" style="245" customWidth="1"/>
    <col min="13725" max="13725" width="10.42578125" style="245" customWidth="1"/>
    <col min="13726" max="13924" width="9" style="245"/>
    <col min="13925" max="13925" width="4.140625" style="245" customWidth="1"/>
    <col min="13926" max="13926" width="12.140625" style="245" customWidth="1"/>
    <col min="13927" max="13927" width="26.5703125" style="245" customWidth="1"/>
    <col min="13928" max="13929" width="5" style="245" customWidth="1"/>
    <col min="13930" max="13930" width="4.5703125" style="245" customWidth="1"/>
    <col min="13931" max="13931" width="7.42578125" style="245" customWidth="1"/>
    <col min="13932" max="13932" width="7.28515625" style="245" customWidth="1"/>
    <col min="13933" max="13934" width="4.7109375" style="245" customWidth="1"/>
    <col min="13935" max="13935" width="7.7109375" style="245" customWidth="1"/>
    <col min="13936" max="13937" width="4.7109375" style="245" customWidth="1"/>
    <col min="13938" max="13938" width="5.7109375" style="245" customWidth="1"/>
    <col min="13939" max="13939" width="5.28515625" style="245" customWidth="1"/>
    <col min="13940" max="13945" width="4.7109375" style="245" customWidth="1"/>
    <col min="13946" max="13946" width="5.85546875" style="245" customWidth="1"/>
    <col min="13947" max="13947" width="7.140625" style="245" customWidth="1"/>
    <col min="13948" max="13955" width="4.7109375" style="245" customWidth="1"/>
    <col min="13956" max="13956" width="5.5703125" style="245" customWidth="1"/>
    <col min="13957" max="13958" width="4.7109375" style="245" customWidth="1"/>
    <col min="13959" max="13960" width="5.5703125" style="245" customWidth="1"/>
    <col min="13961" max="13961" width="4.7109375" style="245" customWidth="1"/>
    <col min="13962" max="13963" width="5.5703125" style="245" customWidth="1"/>
    <col min="13964" max="13965" width="4.7109375" style="245" customWidth="1"/>
    <col min="13966" max="13966" width="6.28515625" style="245" customWidth="1"/>
    <col min="13967" max="13967" width="6" style="245" customWidth="1"/>
    <col min="13968" max="13968" width="7.7109375" style="245" customWidth="1"/>
    <col min="13969" max="13969" width="6.7109375" style="245" customWidth="1"/>
    <col min="13970" max="13970" width="10.42578125" style="245" customWidth="1"/>
    <col min="13971" max="13971" width="9.5703125" style="245" customWidth="1"/>
    <col min="13972" max="13972" width="9.7109375" style="245" customWidth="1"/>
    <col min="13973" max="13973" width="8.28515625" style="245" customWidth="1"/>
    <col min="13974" max="13974" width="4.5703125" style="245" customWidth="1"/>
    <col min="13975" max="13975" width="7.5703125" style="245" customWidth="1"/>
    <col min="13976" max="13976" width="5.85546875" style="245" customWidth="1"/>
    <col min="13977" max="13977" width="6.140625" style="245" customWidth="1"/>
    <col min="13978" max="13978" width="6" style="245" customWidth="1"/>
    <col min="13979" max="13979" width="6.28515625" style="245" customWidth="1"/>
    <col min="13980" max="13980" width="8.28515625" style="245" customWidth="1"/>
    <col min="13981" max="13981" width="10.42578125" style="245" customWidth="1"/>
    <col min="13982" max="14180" width="9" style="245"/>
    <col min="14181" max="14181" width="4.140625" style="245" customWidth="1"/>
    <col min="14182" max="14182" width="12.140625" style="245" customWidth="1"/>
    <col min="14183" max="14183" width="26.5703125" style="245" customWidth="1"/>
    <col min="14184" max="14185" width="5" style="245" customWidth="1"/>
    <col min="14186" max="14186" width="4.5703125" style="245" customWidth="1"/>
    <col min="14187" max="14187" width="7.42578125" style="245" customWidth="1"/>
    <col min="14188" max="14188" width="7.28515625" style="245" customWidth="1"/>
    <col min="14189" max="14190" width="4.7109375" style="245" customWidth="1"/>
    <col min="14191" max="14191" width="7.7109375" style="245" customWidth="1"/>
    <col min="14192" max="14193" width="4.7109375" style="245" customWidth="1"/>
    <col min="14194" max="14194" width="5.7109375" style="245" customWidth="1"/>
    <col min="14195" max="14195" width="5.28515625" style="245" customWidth="1"/>
    <col min="14196" max="14201" width="4.7109375" style="245" customWidth="1"/>
    <col min="14202" max="14202" width="5.85546875" style="245" customWidth="1"/>
    <col min="14203" max="14203" width="7.140625" style="245" customWidth="1"/>
    <col min="14204" max="14211" width="4.7109375" style="245" customWidth="1"/>
    <col min="14212" max="14212" width="5.5703125" style="245" customWidth="1"/>
    <col min="14213" max="14214" width="4.7109375" style="245" customWidth="1"/>
    <col min="14215" max="14216" width="5.5703125" style="245" customWidth="1"/>
    <col min="14217" max="14217" width="4.7109375" style="245" customWidth="1"/>
    <col min="14218" max="14219" width="5.5703125" style="245" customWidth="1"/>
    <col min="14220" max="14221" width="4.7109375" style="245" customWidth="1"/>
    <col min="14222" max="14222" width="6.28515625" style="245" customWidth="1"/>
    <col min="14223" max="14223" width="6" style="245" customWidth="1"/>
    <col min="14224" max="14224" width="7.7109375" style="245" customWidth="1"/>
    <col min="14225" max="14225" width="6.7109375" style="245" customWidth="1"/>
    <col min="14226" max="14226" width="10.42578125" style="245" customWidth="1"/>
    <col min="14227" max="14227" width="9.5703125" style="245" customWidth="1"/>
    <col min="14228" max="14228" width="9.7109375" style="245" customWidth="1"/>
    <col min="14229" max="14229" width="8.28515625" style="245" customWidth="1"/>
    <col min="14230" max="14230" width="4.5703125" style="245" customWidth="1"/>
    <col min="14231" max="14231" width="7.5703125" style="245" customWidth="1"/>
    <col min="14232" max="14232" width="5.85546875" style="245" customWidth="1"/>
    <col min="14233" max="14233" width="6.140625" style="245" customWidth="1"/>
    <col min="14234" max="14234" width="6" style="245" customWidth="1"/>
    <col min="14235" max="14235" width="6.28515625" style="245" customWidth="1"/>
    <col min="14236" max="14236" width="8.28515625" style="245" customWidth="1"/>
    <col min="14237" max="14237" width="10.42578125" style="245" customWidth="1"/>
    <col min="14238" max="14436" width="9" style="245"/>
    <col min="14437" max="14437" width="4.140625" style="245" customWidth="1"/>
    <col min="14438" max="14438" width="12.140625" style="245" customWidth="1"/>
    <col min="14439" max="14439" width="26.5703125" style="245" customWidth="1"/>
    <col min="14440" max="14441" width="5" style="245" customWidth="1"/>
    <col min="14442" max="14442" width="4.5703125" style="245" customWidth="1"/>
    <col min="14443" max="14443" width="7.42578125" style="245" customWidth="1"/>
    <col min="14444" max="14444" width="7.28515625" style="245" customWidth="1"/>
    <col min="14445" max="14446" width="4.7109375" style="245" customWidth="1"/>
    <col min="14447" max="14447" width="7.7109375" style="245" customWidth="1"/>
    <col min="14448" max="14449" width="4.7109375" style="245" customWidth="1"/>
    <col min="14450" max="14450" width="5.7109375" style="245" customWidth="1"/>
    <col min="14451" max="14451" width="5.28515625" style="245" customWidth="1"/>
    <col min="14452" max="14457" width="4.7109375" style="245" customWidth="1"/>
    <col min="14458" max="14458" width="5.85546875" style="245" customWidth="1"/>
    <col min="14459" max="14459" width="7.140625" style="245" customWidth="1"/>
    <col min="14460" max="14467" width="4.7109375" style="245" customWidth="1"/>
    <col min="14468" max="14468" width="5.5703125" style="245" customWidth="1"/>
    <col min="14469" max="14470" width="4.7109375" style="245" customWidth="1"/>
    <col min="14471" max="14472" width="5.5703125" style="245" customWidth="1"/>
    <col min="14473" max="14473" width="4.7109375" style="245" customWidth="1"/>
    <col min="14474" max="14475" width="5.5703125" style="245" customWidth="1"/>
    <col min="14476" max="14477" width="4.7109375" style="245" customWidth="1"/>
    <col min="14478" max="14478" width="6.28515625" style="245" customWidth="1"/>
    <col min="14479" max="14479" width="6" style="245" customWidth="1"/>
    <col min="14480" max="14480" width="7.7109375" style="245" customWidth="1"/>
    <col min="14481" max="14481" width="6.7109375" style="245" customWidth="1"/>
    <col min="14482" max="14482" width="10.42578125" style="245" customWidth="1"/>
    <col min="14483" max="14483" width="9.5703125" style="245" customWidth="1"/>
    <col min="14484" max="14484" width="9.7109375" style="245" customWidth="1"/>
    <col min="14485" max="14485" width="8.28515625" style="245" customWidth="1"/>
    <col min="14486" max="14486" width="4.5703125" style="245" customWidth="1"/>
    <col min="14487" max="14487" width="7.5703125" style="245" customWidth="1"/>
    <col min="14488" max="14488" width="5.85546875" style="245" customWidth="1"/>
    <col min="14489" max="14489" width="6.140625" style="245" customWidth="1"/>
    <col min="14490" max="14490" width="6" style="245" customWidth="1"/>
    <col min="14491" max="14491" width="6.28515625" style="245" customWidth="1"/>
    <col min="14492" max="14492" width="8.28515625" style="245" customWidth="1"/>
    <col min="14493" max="14493" width="10.42578125" style="245" customWidth="1"/>
    <col min="14494" max="14692" width="9" style="245"/>
    <col min="14693" max="14693" width="4.140625" style="245" customWidth="1"/>
    <col min="14694" max="14694" width="12.140625" style="245" customWidth="1"/>
    <col min="14695" max="14695" width="26.5703125" style="245" customWidth="1"/>
    <col min="14696" max="14697" width="5" style="245" customWidth="1"/>
    <col min="14698" max="14698" width="4.5703125" style="245" customWidth="1"/>
    <col min="14699" max="14699" width="7.42578125" style="245" customWidth="1"/>
    <col min="14700" max="14700" width="7.28515625" style="245" customWidth="1"/>
    <col min="14701" max="14702" width="4.7109375" style="245" customWidth="1"/>
    <col min="14703" max="14703" width="7.7109375" style="245" customWidth="1"/>
    <col min="14704" max="14705" width="4.7109375" style="245" customWidth="1"/>
    <col min="14706" max="14706" width="5.7109375" style="245" customWidth="1"/>
    <col min="14707" max="14707" width="5.28515625" style="245" customWidth="1"/>
    <col min="14708" max="14713" width="4.7109375" style="245" customWidth="1"/>
    <col min="14714" max="14714" width="5.85546875" style="245" customWidth="1"/>
    <col min="14715" max="14715" width="7.140625" style="245" customWidth="1"/>
    <col min="14716" max="14723" width="4.7109375" style="245" customWidth="1"/>
    <col min="14724" max="14724" width="5.5703125" style="245" customWidth="1"/>
    <col min="14725" max="14726" width="4.7109375" style="245" customWidth="1"/>
    <col min="14727" max="14728" width="5.5703125" style="245" customWidth="1"/>
    <col min="14729" max="14729" width="4.7109375" style="245" customWidth="1"/>
    <col min="14730" max="14731" width="5.5703125" style="245" customWidth="1"/>
    <col min="14732" max="14733" width="4.7109375" style="245" customWidth="1"/>
    <col min="14734" max="14734" width="6.28515625" style="245" customWidth="1"/>
    <col min="14735" max="14735" width="6" style="245" customWidth="1"/>
    <col min="14736" max="14736" width="7.7109375" style="245" customWidth="1"/>
    <col min="14737" max="14737" width="6.7109375" style="245" customWidth="1"/>
    <col min="14738" max="14738" width="10.42578125" style="245" customWidth="1"/>
    <col min="14739" max="14739" width="9.5703125" style="245" customWidth="1"/>
    <col min="14740" max="14740" width="9.7109375" style="245" customWidth="1"/>
    <col min="14741" max="14741" width="8.28515625" style="245" customWidth="1"/>
    <col min="14742" max="14742" width="4.5703125" style="245" customWidth="1"/>
    <col min="14743" max="14743" width="7.5703125" style="245" customWidth="1"/>
    <col min="14744" max="14744" width="5.85546875" style="245" customWidth="1"/>
    <col min="14745" max="14745" width="6.140625" style="245" customWidth="1"/>
    <col min="14746" max="14746" width="6" style="245" customWidth="1"/>
    <col min="14747" max="14747" width="6.28515625" style="245" customWidth="1"/>
    <col min="14748" max="14748" width="8.28515625" style="245" customWidth="1"/>
    <col min="14749" max="14749" width="10.42578125" style="245" customWidth="1"/>
    <col min="14750" max="14948" width="9" style="245"/>
    <col min="14949" max="14949" width="4.140625" style="245" customWidth="1"/>
    <col min="14950" max="14950" width="12.140625" style="245" customWidth="1"/>
    <col min="14951" max="14951" width="26.5703125" style="245" customWidth="1"/>
    <col min="14952" max="14953" width="5" style="245" customWidth="1"/>
    <col min="14954" max="14954" width="4.5703125" style="245" customWidth="1"/>
    <col min="14955" max="14955" width="7.42578125" style="245" customWidth="1"/>
    <col min="14956" max="14956" width="7.28515625" style="245" customWidth="1"/>
    <col min="14957" max="14958" width="4.7109375" style="245" customWidth="1"/>
    <col min="14959" max="14959" width="7.7109375" style="245" customWidth="1"/>
    <col min="14960" max="14961" width="4.7109375" style="245" customWidth="1"/>
    <col min="14962" max="14962" width="5.7109375" style="245" customWidth="1"/>
    <col min="14963" max="14963" width="5.28515625" style="245" customWidth="1"/>
    <col min="14964" max="14969" width="4.7109375" style="245" customWidth="1"/>
    <col min="14970" max="14970" width="5.85546875" style="245" customWidth="1"/>
    <col min="14971" max="14971" width="7.140625" style="245" customWidth="1"/>
    <col min="14972" max="14979" width="4.7109375" style="245" customWidth="1"/>
    <col min="14980" max="14980" width="5.5703125" style="245" customWidth="1"/>
    <col min="14981" max="14982" width="4.7109375" style="245" customWidth="1"/>
    <col min="14983" max="14984" width="5.5703125" style="245" customWidth="1"/>
    <col min="14985" max="14985" width="4.7109375" style="245" customWidth="1"/>
    <col min="14986" max="14987" width="5.5703125" style="245" customWidth="1"/>
    <col min="14988" max="14989" width="4.7109375" style="245" customWidth="1"/>
    <col min="14990" max="14990" width="6.28515625" style="245" customWidth="1"/>
    <col min="14991" max="14991" width="6" style="245" customWidth="1"/>
    <col min="14992" max="14992" width="7.7109375" style="245" customWidth="1"/>
    <col min="14993" max="14993" width="6.7109375" style="245" customWidth="1"/>
    <col min="14994" max="14994" width="10.42578125" style="245" customWidth="1"/>
    <col min="14995" max="14995" width="9.5703125" style="245" customWidth="1"/>
    <col min="14996" max="14996" width="9.7109375" style="245" customWidth="1"/>
    <col min="14997" max="14997" width="8.28515625" style="245" customWidth="1"/>
    <col min="14998" max="14998" width="4.5703125" style="245" customWidth="1"/>
    <col min="14999" max="14999" width="7.5703125" style="245" customWidth="1"/>
    <col min="15000" max="15000" width="5.85546875" style="245" customWidth="1"/>
    <col min="15001" max="15001" width="6.140625" style="245" customWidth="1"/>
    <col min="15002" max="15002" width="6" style="245" customWidth="1"/>
    <col min="15003" max="15003" width="6.28515625" style="245" customWidth="1"/>
    <col min="15004" max="15004" width="8.28515625" style="245" customWidth="1"/>
    <col min="15005" max="15005" width="10.42578125" style="245" customWidth="1"/>
    <col min="15006" max="15204" width="9" style="245"/>
    <col min="15205" max="15205" width="4.140625" style="245" customWidth="1"/>
    <col min="15206" max="15206" width="12.140625" style="245" customWidth="1"/>
    <col min="15207" max="15207" width="26.5703125" style="245" customWidth="1"/>
    <col min="15208" max="15209" width="5" style="245" customWidth="1"/>
    <col min="15210" max="15210" width="4.5703125" style="245" customWidth="1"/>
    <col min="15211" max="15211" width="7.42578125" style="245" customWidth="1"/>
    <col min="15212" max="15212" width="7.28515625" style="245" customWidth="1"/>
    <col min="15213" max="15214" width="4.7109375" style="245" customWidth="1"/>
    <col min="15215" max="15215" width="7.7109375" style="245" customWidth="1"/>
    <col min="15216" max="15217" width="4.7109375" style="245" customWidth="1"/>
    <col min="15218" max="15218" width="5.7109375" style="245" customWidth="1"/>
    <col min="15219" max="15219" width="5.28515625" style="245" customWidth="1"/>
    <col min="15220" max="15225" width="4.7109375" style="245" customWidth="1"/>
    <col min="15226" max="15226" width="5.85546875" style="245" customWidth="1"/>
    <col min="15227" max="15227" width="7.140625" style="245" customWidth="1"/>
    <col min="15228" max="15235" width="4.7109375" style="245" customWidth="1"/>
    <col min="15236" max="15236" width="5.5703125" style="245" customWidth="1"/>
    <col min="15237" max="15238" width="4.7109375" style="245" customWidth="1"/>
    <col min="15239" max="15240" width="5.5703125" style="245" customWidth="1"/>
    <col min="15241" max="15241" width="4.7109375" style="245" customWidth="1"/>
    <col min="15242" max="15243" width="5.5703125" style="245" customWidth="1"/>
    <col min="15244" max="15245" width="4.7109375" style="245" customWidth="1"/>
    <col min="15246" max="15246" width="6.28515625" style="245" customWidth="1"/>
    <col min="15247" max="15247" width="6" style="245" customWidth="1"/>
    <col min="15248" max="15248" width="7.7109375" style="245" customWidth="1"/>
    <col min="15249" max="15249" width="6.7109375" style="245" customWidth="1"/>
    <col min="15250" max="15250" width="10.42578125" style="245" customWidth="1"/>
    <col min="15251" max="15251" width="9.5703125" style="245" customWidth="1"/>
    <col min="15252" max="15252" width="9.7109375" style="245" customWidth="1"/>
    <col min="15253" max="15253" width="8.28515625" style="245" customWidth="1"/>
    <col min="15254" max="15254" width="4.5703125" style="245" customWidth="1"/>
    <col min="15255" max="15255" width="7.5703125" style="245" customWidth="1"/>
    <col min="15256" max="15256" width="5.85546875" style="245" customWidth="1"/>
    <col min="15257" max="15257" width="6.140625" style="245" customWidth="1"/>
    <col min="15258" max="15258" width="6" style="245" customWidth="1"/>
    <col min="15259" max="15259" width="6.28515625" style="245" customWidth="1"/>
    <col min="15260" max="15260" width="8.28515625" style="245" customWidth="1"/>
    <col min="15261" max="15261" width="10.42578125" style="245" customWidth="1"/>
    <col min="15262" max="15460" width="9" style="245"/>
    <col min="15461" max="15461" width="4.140625" style="245" customWidth="1"/>
    <col min="15462" max="15462" width="12.140625" style="245" customWidth="1"/>
    <col min="15463" max="15463" width="26.5703125" style="245" customWidth="1"/>
    <col min="15464" max="15465" width="5" style="245" customWidth="1"/>
    <col min="15466" max="15466" width="4.5703125" style="245" customWidth="1"/>
    <col min="15467" max="15467" width="7.42578125" style="245" customWidth="1"/>
    <col min="15468" max="15468" width="7.28515625" style="245" customWidth="1"/>
    <col min="15469" max="15470" width="4.7109375" style="245" customWidth="1"/>
    <col min="15471" max="15471" width="7.7109375" style="245" customWidth="1"/>
    <col min="15472" max="15473" width="4.7109375" style="245" customWidth="1"/>
    <col min="15474" max="15474" width="5.7109375" style="245" customWidth="1"/>
    <col min="15475" max="15475" width="5.28515625" style="245" customWidth="1"/>
    <col min="15476" max="15481" width="4.7109375" style="245" customWidth="1"/>
    <col min="15482" max="15482" width="5.85546875" style="245" customWidth="1"/>
    <col min="15483" max="15483" width="7.140625" style="245" customWidth="1"/>
    <col min="15484" max="15491" width="4.7109375" style="245" customWidth="1"/>
    <col min="15492" max="15492" width="5.5703125" style="245" customWidth="1"/>
    <col min="15493" max="15494" width="4.7109375" style="245" customWidth="1"/>
    <col min="15495" max="15496" width="5.5703125" style="245" customWidth="1"/>
    <col min="15497" max="15497" width="4.7109375" style="245" customWidth="1"/>
    <col min="15498" max="15499" width="5.5703125" style="245" customWidth="1"/>
    <col min="15500" max="15501" width="4.7109375" style="245" customWidth="1"/>
    <col min="15502" max="15502" width="6.28515625" style="245" customWidth="1"/>
    <col min="15503" max="15503" width="6" style="245" customWidth="1"/>
    <col min="15504" max="15504" width="7.7109375" style="245" customWidth="1"/>
    <col min="15505" max="15505" width="6.7109375" style="245" customWidth="1"/>
    <col min="15506" max="15506" width="10.42578125" style="245" customWidth="1"/>
    <col min="15507" max="15507" width="9.5703125" style="245" customWidth="1"/>
    <col min="15508" max="15508" width="9.7109375" style="245" customWidth="1"/>
    <col min="15509" max="15509" width="8.28515625" style="245" customWidth="1"/>
    <col min="15510" max="15510" width="4.5703125" style="245" customWidth="1"/>
    <col min="15511" max="15511" width="7.5703125" style="245" customWidth="1"/>
    <col min="15512" max="15512" width="5.85546875" style="245" customWidth="1"/>
    <col min="15513" max="15513" width="6.140625" style="245" customWidth="1"/>
    <col min="15514" max="15514" width="6" style="245" customWidth="1"/>
    <col min="15515" max="15515" width="6.28515625" style="245" customWidth="1"/>
    <col min="15516" max="15516" width="8.28515625" style="245" customWidth="1"/>
    <col min="15517" max="15517" width="10.42578125" style="245" customWidth="1"/>
    <col min="15518" max="15716" width="9" style="245"/>
    <col min="15717" max="15717" width="4.140625" style="245" customWidth="1"/>
    <col min="15718" max="15718" width="12.140625" style="245" customWidth="1"/>
    <col min="15719" max="15719" width="26.5703125" style="245" customWidth="1"/>
    <col min="15720" max="15721" width="5" style="245" customWidth="1"/>
    <col min="15722" max="15722" width="4.5703125" style="245" customWidth="1"/>
    <col min="15723" max="15723" width="7.42578125" style="245" customWidth="1"/>
    <col min="15724" max="15724" width="7.28515625" style="245" customWidth="1"/>
    <col min="15725" max="15726" width="4.7109375" style="245" customWidth="1"/>
    <col min="15727" max="15727" width="7.7109375" style="245" customWidth="1"/>
    <col min="15728" max="15729" width="4.7109375" style="245" customWidth="1"/>
    <col min="15730" max="15730" width="5.7109375" style="245" customWidth="1"/>
    <col min="15731" max="15731" width="5.28515625" style="245" customWidth="1"/>
    <col min="15732" max="15737" width="4.7109375" style="245" customWidth="1"/>
    <col min="15738" max="15738" width="5.85546875" style="245" customWidth="1"/>
    <col min="15739" max="15739" width="7.140625" style="245" customWidth="1"/>
    <col min="15740" max="15747" width="4.7109375" style="245" customWidth="1"/>
    <col min="15748" max="15748" width="5.5703125" style="245" customWidth="1"/>
    <col min="15749" max="15750" width="4.7109375" style="245" customWidth="1"/>
    <col min="15751" max="15752" width="5.5703125" style="245" customWidth="1"/>
    <col min="15753" max="15753" width="4.7109375" style="245" customWidth="1"/>
    <col min="15754" max="15755" width="5.5703125" style="245" customWidth="1"/>
    <col min="15756" max="15757" width="4.7109375" style="245" customWidth="1"/>
    <col min="15758" max="15758" width="6.28515625" style="245" customWidth="1"/>
    <col min="15759" max="15759" width="6" style="245" customWidth="1"/>
    <col min="15760" max="15760" width="7.7109375" style="245" customWidth="1"/>
    <col min="15761" max="15761" width="6.7109375" style="245" customWidth="1"/>
    <col min="15762" max="15762" width="10.42578125" style="245" customWidth="1"/>
    <col min="15763" max="15763" width="9.5703125" style="245" customWidth="1"/>
    <col min="15764" max="15764" width="9.7109375" style="245" customWidth="1"/>
    <col min="15765" max="15765" width="8.28515625" style="245" customWidth="1"/>
    <col min="15766" max="15766" width="4.5703125" style="245" customWidth="1"/>
    <col min="15767" max="15767" width="7.5703125" style="245" customWidth="1"/>
    <col min="15768" max="15768" width="5.85546875" style="245" customWidth="1"/>
    <col min="15769" max="15769" width="6.140625" style="245" customWidth="1"/>
    <col min="15770" max="15770" width="6" style="245" customWidth="1"/>
    <col min="15771" max="15771" width="6.28515625" style="245" customWidth="1"/>
    <col min="15772" max="15772" width="8.28515625" style="245" customWidth="1"/>
    <col min="15773" max="15773" width="10.42578125" style="245" customWidth="1"/>
    <col min="15774" max="15972" width="9" style="245"/>
    <col min="15973" max="15973" width="4.140625" style="245" customWidth="1"/>
    <col min="15974" max="15974" width="12.140625" style="245" customWidth="1"/>
    <col min="15975" max="15975" width="26.5703125" style="245" customWidth="1"/>
    <col min="15976" max="15977" width="5" style="245" customWidth="1"/>
    <col min="15978" max="15978" width="4.5703125" style="245" customWidth="1"/>
    <col min="15979" max="15979" width="7.42578125" style="245" customWidth="1"/>
    <col min="15980" max="15980" width="7.28515625" style="245" customWidth="1"/>
    <col min="15981" max="15982" width="4.7109375" style="245" customWidth="1"/>
    <col min="15983" max="15983" width="7.7109375" style="245" customWidth="1"/>
    <col min="15984" max="15985" width="4.7109375" style="245" customWidth="1"/>
    <col min="15986" max="15986" width="5.7109375" style="245" customWidth="1"/>
    <col min="15987" max="15987" width="5.28515625" style="245" customWidth="1"/>
    <col min="15988" max="15993" width="4.7109375" style="245" customWidth="1"/>
    <col min="15994" max="15994" width="5.85546875" style="245" customWidth="1"/>
    <col min="15995" max="15995" width="7.140625" style="245" customWidth="1"/>
    <col min="15996" max="16003" width="4.7109375" style="245" customWidth="1"/>
    <col min="16004" max="16004" width="5.5703125" style="245" customWidth="1"/>
    <col min="16005" max="16006" width="4.7109375" style="245" customWidth="1"/>
    <col min="16007" max="16008" width="5.5703125" style="245" customWidth="1"/>
    <col min="16009" max="16009" width="4.7109375" style="245" customWidth="1"/>
    <col min="16010" max="16011" width="5.5703125" style="245" customWidth="1"/>
    <col min="16012" max="16013" width="4.7109375" style="245" customWidth="1"/>
    <col min="16014" max="16014" width="6.28515625" style="245" customWidth="1"/>
    <col min="16015" max="16015" width="6" style="245" customWidth="1"/>
    <col min="16016" max="16016" width="7.7109375" style="245" customWidth="1"/>
    <col min="16017" max="16017" width="6.7109375" style="245" customWidth="1"/>
    <col min="16018" max="16018" width="10.42578125" style="245" customWidth="1"/>
    <col min="16019" max="16019" width="9.5703125" style="245" customWidth="1"/>
    <col min="16020" max="16020" width="9.7109375" style="245" customWidth="1"/>
    <col min="16021" max="16021" width="8.28515625" style="245" customWidth="1"/>
    <col min="16022" max="16022" width="4.5703125" style="245" customWidth="1"/>
    <col min="16023" max="16023" width="7.5703125" style="245" customWidth="1"/>
    <col min="16024" max="16024" width="5.85546875" style="245" customWidth="1"/>
    <col min="16025" max="16025" width="6.140625" style="245" customWidth="1"/>
    <col min="16026" max="16026" width="6" style="245" customWidth="1"/>
    <col min="16027" max="16027" width="6.28515625" style="245" customWidth="1"/>
    <col min="16028" max="16028" width="8.28515625" style="245" customWidth="1"/>
    <col min="16029" max="16029" width="10.42578125" style="245" customWidth="1"/>
    <col min="16030" max="16352" width="9" style="245"/>
    <col min="16353" max="16384" width="8.85546875" style="245" customWidth="1"/>
  </cols>
  <sheetData>
    <row r="1" spans="1:25" ht="15.75" customHeight="1">
      <c r="A1" s="408" t="s">
        <v>0</v>
      </c>
      <c r="B1" s="408" t="s">
        <v>354</v>
      </c>
      <c r="C1" s="409" t="s">
        <v>355</v>
      </c>
      <c r="D1" s="410" t="s">
        <v>1</v>
      </c>
      <c r="E1" s="407" t="s">
        <v>2</v>
      </c>
      <c r="F1" s="407" t="s">
        <v>325</v>
      </c>
      <c r="G1" s="407" t="s">
        <v>4</v>
      </c>
      <c r="H1" s="404" t="s">
        <v>356</v>
      </c>
      <c r="I1" s="404"/>
      <c r="J1" s="404"/>
      <c r="K1" s="404"/>
      <c r="L1" s="404" t="s">
        <v>326</v>
      </c>
      <c r="M1" s="404"/>
      <c r="N1" s="404"/>
      <c r="O1" s="404"/>
      <c r="P1" s="404"/>
      <c r="Q1" s="404"/>
      <c r="R1" s="426" t="s">
        <v>327</v>
      </c>
      <c r="S1" s="426" t="s">
        <v>328</v>
      </c>
      <c r="T1" s="427" t="s">
        <v>329</v>
      </c>
      <c r="U1" s="427"/>
      <c r="V1" s="427" t="s">
        <v>330</v>
      </c>
      <c r="W1" s="427"/>
      <c r="X1" s="428" t="s">
        <v>331</v>
      </c>
      <c r="Y1" s="428" t="s">
        <v>11</v>
      </c>
    </row>
    <row r="2" spans="1:25" ht="14.25" customHeight="1">
      <c r="A2" s="408"/>
      <c r="B2" s="408"/>
      <c r="C2" s="409"/>
      <c r="D2" s="410"/>
      <c r="E2" s="407"/>
      <c r="F2" s="407"/>
      <c r="G2" s="407"/>
      <c r="H2" s="429" t="s">
        <v>332</v>
      </c>
      <c r="I2" s="429"/>
      <c r="J2" s="429"/>
      <c r="K2" s="429"/>
      <c r="L2" s="429" t="s">
        <v>332</v>
      </c>
      <c r="M2" s="429"/>
      <c r="N2" s="429"/>
      <c r="O2" s="429"/>
      <c r="P2" s="429"/>
      <c r="Q2" s="429"/>
      <c r="R2" s="426"/>
      <c r="S2" s="426"/>
      <c r="T2" s="427"/>
      <c r="U2" s="427"/>
      <c r="V2" s="427"/>
      <c r="W2" s="427"/>
      <c r="X2" s="428"/>
      <c r="Y2" s="428"/>
    </row>
    <row r="3" spans="1:25" ht="78.75">
      <c r="A3" s="408"/>
      <c r="B3" s="408"/>
      <c r="C3" s="409"/>
      <c r="D3" s="410"/>
      <c r="E3" s="407"/>
      <c r="F3" s="407"/>
      <c r="G3" s="407"/>
      <c r="H3" s="292" t="s">
        <v>333</v>
      </c>
      <c r="I3" s="292" t="s">
        <v>334</v>
      </c>
      <c r="J3" s="292" t="s">
        <v>335</v>
      </c>
      <c r="K3" s="292" t="s">
        <v>326</v>
      </c>
      <c r="L3" s="292" t="s">
        <v>333</v>
      </c>
      <c r="M3" s="292" t="s">
        <v>334</v>
      </c>
      <c r="N3" s="292" t="s">
        <v>335</v>
      </c>
      <c r="O3" s="292" t="s">
        <v>326</v>
      </c>
      <c r="P3" s="298" t="s">
        <v>336</v>
      </c>
      <c r="Q3" s="298" t="s">
        <v>337</v>
      </c>
      <c r="R3" s="426"/>
      <c r="S3" s="426"/>
      <c r="T3" s="299" t="s">
        <v>338</v>
      </c>
      <c r="U3" s="299" t="s">
        <v>339</v>
      </c>
      <c r="V3" s="299" t="s">
        <v>340</v>
      </c>
      <c r="W3" s="299" t="s">
        <v>17</v>
      </c>
      <c r="X3" s="428"/>
      <c r="Y3" s="428"/>
    </row>
    <row r="4" spans="1:25" ht="15.75">
      <c r="A4" s="293"/>
      <c r="B4" s="293"/>
      <c r="C4" s="370" t="s">
        <v>33</v>
      </c>
      <c r="D4" s="294"/>
      <c r="E4" s="292"/>
      <c r="F4" s="292"/>
      <c r="G4" s="292"/>
      <c r="H4" s="249"/>
      <c r="I4" s="249"/>
      <c r="J4" s="249"/>
      <c r="K4" s="249"/>
      <c r="L4" s="249"/>
      <c r="M4" s="249"/>
      <c r="N4" s="249"/>
      <c r="O4" s="249"/>
      <c r="P4" s="285"/>
      <c r="Q4" s="285"/>
      <c r="R4" s="296"/>
      <c r="S4" s="296"/>
      <c r="T4" s="251"/>
      <c r="U4" s="251"/>
      <c r="V4" s="251"/>
      <c r="W4" s="251"/>
      <c r="X4" s="295"/>
      <c r="Y4" s="295"/>
    </row>
    <row r="5" spans="1:25" ht="60">
      <c r="A5" s="293"/>
      <c r="B5" s="293"/>
      <c r="C5" s="59" t="s">
        <v>319</v>
      </c>
      <c r="D5" s="294"/>
      <c r="E5" s="292"/>
      <c r="F5" s="292"/>
      <c r="G5" s="292"/>
      <c r="H5" s="249"/>
      <c r="I5" s="249"/>
      <c r="J5" s="249"/>
      <c r="K5" s="249"/>
      <c r="L5" s="249"/>
      <c r="M5" s="249"/>
      <c r="N5" s="249"/>
      <c r="O5" s="249"/>
      <c r="P5" s="285"/>
      <c r="Q5" s="285"/>
      <c r="R5" s="296"/>
      <c r="S5" s="296"/>
      <c r="T5" s="251"/>
      <c r="U5" s="251"/>
      <c r="V5" s="251"/>
      <c r="W5" s="251"/>
      <c r="X5" s="295"/>
      <c r="Y5" s="295"/>
    </row>
    <row r="6" spans="1:25" s="255" customFormat="1" ht="15.75">
      <c r="A6" s="253"/>
      <c r="B6" s="253"/>
      <c r="C6" s="254" t="s">
        <v>342</v>
      </c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3"/>
      <c r="P6" s="286"/>
      <c r="Q6" s="286"/>
      <c r="R6" s="253"/>
      <c r="S6" s="253"/>
      <c r="T6" s="253"/>
      <c r="U6" s="253"/>
      <c r="V6" s="253"/>
      <c r="W6" s="253"/>
      <c r="X6" s="253"/>
      <c r="Y6" s="253"/>
    </row>
    <row r="7" spans="1:25" s="259" customFormat="1" ht="15.75">
      <c r="A7" s="290"/>
      <c r="B7" s="290"/>
      <c r="C7" s="300" t="s">
        <v>357</v>
      </c>
      <c r="D7" s="290"/>
      <c r="E7" s="290"/>
      <c r="F7" s="290"/>
      <c r="G7" s="290"/>
      <c r="H7" s="290"/>
      <c r="I7" s="290"/>
      <c r="J7" s="290"/>
      <c r="K7" s="290"/>
      <c r="L7" s="290"/>
      <c r="M7" s="290"/>
      <c r="N7" s="290"/>
      <c r="O7" s="290"/>
      <c r="P7" s="291"/>
      <c r="Q7" s="291"/>
      <c r="R7" s="290"/>
      <c r="S7" s="290"/>
      <c r="T7" s="290"/>
      <c r="U7" s="290"/>
      <c r="V7" s="290"/>
      <c r="W7" s="290"/>
      <c r="X7" s="290"/>
      <c r="Y7" s="290"/>
    </row>
    <row r="8" spans="1:25" s="259" customFormat="1" ht="18.75">
      <c r="A8" s="256"/>
      <c r="B8" s="257"/>
      <c r="C8" s="301" t="s">
        <v>358</v>
      </c>
      <c r="D8" s="302"/>
      <c r="E8" s="257"/>
      <c r="F8" s="257"/>
      <c r="G8" s="257"/>
      <c r="H8" s="303"/>
      <c r="I8" s="303"/>
      <c r="J8" s="303"/>
      <c r="K8" s="303"/>
      <c r="L8" s="258"/>
      <c r="M8" s="258"/>
      <c r="N8" s="258"/>
      <c r="O8" s="258"/>
      <c r="P8" s="267"/>
      <c r="Q8" s="267"/>
      <c r="R8" s="257"/>
      <c r="S8" s="304"/>
      <c r="T8" s="257"/>
      <c r="U8" s="257"/>
      <c r="V8" s="305"/>
      <c r="W8" s="305"/>
      <c r="X8" s="306"/>
      <c r="Y8" s="257"/>
    </row>
    <row r="9" spans="1:25" s="259" customFormat="1" ht="18.75">
      <c r="A9" s="256"/>
      <c r="B9" s="257"/>
      <c r="C9" s="327" t="s">
        <v>388</v>
      </c>
      <c r="D9" s="302"/>
      <c r="E9" s="257"/>
      <c r="F9" s="257"/>
      <c r="G9" s="257"/>
      <c r="H9" s="303"/>
      <c r="I9" s="303"/>
      <c r="J9" s="303"/>
      <c r="K9" s="303"/>
      <c r="L9" s="258"/>
      <c r="M9" s="258"/>
      <c r="N9" s="258"/>
      <c r="O9" s="258"/>
      <c r="P9" s="267"/>
      <c r="Q9" s="267"/>
      <c r="R9" s="257"/>
      <c r="S9" s="304"/>
      <c r="T9" s="257"/>
      <c r="U9" s="257"/>
      <c r="V9" s="305"/>
      <c r="W9" s="305"/>
      <c r="X9" s="306"/>
      <c r="Y9" s="257"/>
    </row>
    <row r="10" spans="1:25" s="259" customFormat="1" ht="16.5">
      <c r="A10" s="256" t="s">
        <v>43</v>
      </c>
      <c r="B10" s="260" t="s">
        <v>376</v>
      </c>
      <c r="C10" s="318" t="s">
        <v>377</v>
      </c>
      <c r="D10" s="261" t="s">
        <v>23</v>
      </c>
      <c r="E10" s="308" t="s">
        <v>362</v>
      </c>
      <c r="F10" s="263" t="s">
        <v>382</v>
      </c>
      <c r="G10" s="263" t="s">
        <v>77</v>
      </c>
      <c r="H10" s="328">
        <v>200</v>
      </c>
      <c r="I10" s="328"/>
      <c r="J10" s="329"/>
      <c r="K10" s="329">
        <f t="shared" ref="K10:K17" si="0">SUM(H10+I10+J10)</f>
        <v>200</v>
      </c>
      <c r="L10" s="330">
        <f t="shared" ref="L10:L17" si="1">SUM(H10)</f>
        <v>200</v>
      </c>
      <c r="M10" s="330"/>
      <c r="N10" s="330"/>
      <c r="O10" s="330">
        <f t="shared" ref="O10:O17" si="2">SUM(K10)</f>
        <v>200</v>
      </c>
      <c r="P10" s="311">
        <f>(O10*V10/1000)/W10</f>
        <v>2.4</v>
      </c>
      <c r="Q10" s="311">
        <f t="shared" ref="Q10:Q17" si="3">O10*X10/1000</f>
        <v>1.25</v>
      </c>
      <c r="R10" s="257" t="s">
        <v>65</v>
      </c>
      <c r="S10" s="257"/>
      <c r="T10" s="257"/>
      <c r="U10" s="262"/>
      <c r="V10" s="312">
        <v>48</v>
      </c>
      <c r="W10" s="312">
        <v>4</v>
      </c>
      <c r="X10" s="313">
        <v>6.25</v>
      </c>
      <c r="Y10" s="257"/>
    </row>
    <row r="11" spans="1:25" s="259" customFormat="1" ht="16.5">
      <c r="A11" s="256" t="s">
        <v>110</v>
      </c>
      <c r="B11" s="260" t="s">
        <v>376</v>
      </c>
      <c r="C11" s="318" t="s">
        <v>377</v>
      </c>
      <c r="D11" s="261"/>
      <c r="E11" s="308" t="s">
        <v>92</v>
      </c>
      <c r="F11" s="263" t="s">
        <v>383</v>
      </c>
      <c r="G11" s="263" t="s">
        <v>77</v>
      </c>
      <c r="H11" s="328">
        <v>12</v>
      </c>
      <c r="I11" s="328"/>
      <c r="J11" s="329"/>
      <c r="K11" s="329">
        <f t="shared" si="0"/>
        <v>12</v>
      </c>
      <c r="L11" s="330">
        <f t="shared" si="1"/>
        <v>12</v>
      </c>
      <c r="M11" s="330"/>
      <c r="N11" s="330"/>
      <c r="O11" s="330">
        <f t="shared" si="2"/>
        <v>12</v>
      </c>
      <c r="P11" s="311">
        <f t="shared" ref="P11:P17" si="4">(O11*V11/1000)/W11</f>
        <v>0.14399999999999999</v>
      </c>
      <c r="Q11" s="311">
        <f t="shared" si="3"/>
        <v>7.4999999999999997E-2</v>
      </c>
      <c r="R11" s="257" t="s">
        <v>65</v>
      </c>
      <c r="S11" s="257"/>
      <c r="T11" s="257"/>
      <c r="U11" s="262"/>
      <c r="V11" s="312">
        <v>48</v>
      </c>
      <c r="W11" s="312">
        <v>4</v>
      </c>
      <c r="X11" s="313">
        <v>6.25</v>
      </c>
      <c r="Y11" s="257"/>
    </row>
    <row r="12" spans="1:25" s="259" customFormat="1" ht="16.5">
      <c r="A12" s="256" t="s">
        <v>124</v>
      </c>
      <c r="B12" s="260" t="s">
        <v>376</v>
      </c>
      <c r="C12" s="318" t="s">
        <v>377</v>
      </c>
      <c r="D12" s="261"/>
      <c r="E12" s="308" t="s">
        <v>363</v>
      </c>
      <c r="F12" s="263" t="s">
        <v>384</v>
      </c>
      <c r="G12" s="263" t="s">
        <v>77</v>
      </c>
      <c r="H12" s="328">
        <v>2</v>
      </c>
      <c r="I12" s="328"/>
      <c r="J12" s="329"/>
      <c r="K12" s="329">
        <f t="shared" si="0"/>
        <v>2</v>
      </c>
      <c r="L12" s="330">
        <f t="shared" si="1"/>
        <v>2</v>
      </c>
      <c r="M12" s="330"/>
      <c r="N12" s="330"/>
      <c r="O12" s="330">
        <f t="shared" si="2"/>
        <v>2</v>
      </c>
      <c r="P12" s="311">
        <f t="shared" si="4"/>
        <v>2.4E-2</v>
      </c>
      <c r="Q12" s="311">
        <f t="shared" si="3"/>
        <v>1.2500000000000001E-2</v>
      </c>
      <c r="R12" s="257" t="s">
        <v>65</v>
      </c>
      <c r="S12" s="257"/>
      <c r="T12" s="257"/>
      <c r="U12" s="262"/>
      <c r="V12" s="312">
        <v>48</v>
      </c>
      <c r="W12" s="312">
        <v>4</v>
      </c>
      <c r="X12" s="313">
        <v>6.25</v>
      </c>
      <c r="Y12" s="257"/>
    </row>
    <row r="13" spans="1:25" s="259" customFormat="1" ht="16.5">
      <c r="A13" s="256" t="s">
        <v>362</v>
      </c>
      <c r="B13" s="260" t="s">
        <v>376</v>
      </c>
      <c r="C13" s="318" t="s">
        <v>377</v>
      </c>
      <c r="D13" s="261"/>
      <c r="E13" s="308" t="s">
        <v>120</v>
      </c>
      <c r="F13" s="263" t="s">
        <v>384</v>
      </c>
      <c r="G13" s="263" t="s">
        <v>77</v>
      </c>
      <c r="H13" s="328">
        <v>136</v>
      </c>
      <c r="I13" s="328"/>
      <c r="J13" s="329"/>
      <c r="K13" s="329">
        <f t="shared" si="0"/>
        <v>136</v>
      </c>
      <c r="L13" s="330">
        <f t="shared" si="1"/>
        <v>136</v>
      </c>
      <c r="M13" s="330"/>
      <c r="N13" s="330"/>
      <c r="O13" s="330">
        <f t="shared" si="2"/>
        <v>136</v>
      </c>
      <c r="P13" s="311">
        <f t="shared" si="4"/>
        <v>1.6319999999999999</v>
      </c>
      <c r="Q13" s="311">
        <f t="shared" si="3"/>
        <v>0.85</v>
      </c>
      <c r="R13" s="257" t="s">
        <v>65</v>
      </c>
      <c r="S13" s="257"/>
      <c r="T13" s="257"/>
      <c r="U13" s="262"/>
      <c r="V13" s="312">
        <v>48</v>
      </c>
      <c r="W13" s="312">
        <v>4</v>
      </c>
      <c r="X13" s="313">
        <v>6.25</v>
      </c>
      <c r="Y13" s="257"/>
    </row>
    <row r="14" spans="1:25" s="259" customFormat="1" ht="16.5">
      <c r="A14" s="256" t="s">
        <v>92</v>
      </c>
      <c r="B14" s="260" t="s">
        <v>376</v>
      </c>
      <c r="C14" s="318" t="s">
        <v>377</v>
      </c>
      <c r="D14" s="261"/>
      <c r="E14" s="308" t="s">
        <v>363</v>
      </c>
      <c r="F14" s="263" t="s">
        <v>385</v>
      </c>
      <c r="G14" s="263" t="s">
        <v>77</v>
      </c>
      <c r="H14" s="328">
        <v>2</v>
      </c>
      <c r="I14" s="328"/>
      <c r="J14" s="329"/>
      <c r="K14" s="329">
        <f t="shared" si="0"/>
        <v>2</v>
      </c>
      <c r="L14" s="330">
        <f t="shared" si="1"/>
        <v>2</v>
      </c>
      <c r="M14" s="330"/>
      <c r="N14" s="330"/>
      <c r="O14" s="330">
        <f t="shared" si="2"/>
        <v>2</v>
      </c>
      <c r="P14" s="311">
        <f t="shared" si="4"/>
        <v>2.4E-2</v>
      </c>
      <c r="Q14" s="311">
        <f t="shared" si="3"/>
        <v>1.2500000000000001E-2</v>
      </c>
      <c r="R14" s="257" t="s">
        <v>65</v>
      </c>
      <c r="S14" s="257"/>
      <c r="T14" s="257"/>
      <c r="U14" s="262"/>
      <c r="V14" s="312">
        <v>48</v>
      </c>
      <c r="W14" s="312">
        <v>4</v>
      </c>
      <c r="X14" s="313">
        <v>6.25</v>
      </c>
      <c r="Y14" s="257"/>
    </row>
    <row r="15" spans="1:25" s="259" customFormat="1" ht="16.5">
      <c r="A15" s="256" t="s">
        <v>363</v>
      </c>
      <c r="B15" s="260" t="s">
        <v>376</v>
      </c>
      <c r="C15" s="318" t="s">
        <v>377</v>
      </c>
      <c r="D15" s="261"/>
      <c r="E15" s="308" t="s">
        <v>92</v>
      </c>
      <c r="F15" s="263" t="s">
        <v>386</v>
      </c>
      <c r="G15" s="263" t="s">
        <v>77</v>
      </c>
      <c r="H15" s="328">
        <v>108</v>
      </c>
      <c r="I15" s="328"/>
      <c r="J15" s="329"/>
      <c r="K15" s="329">
        <f t="shared" si="0"/>
        <v>108</v>
      </c>
      <c r="L15" s="330">
        <f t="shared" si="1"/>
        <v>108</v>
      </c>
      <c r="M15" s="330"/>
      <c r="N15" s="330"/>
      <c r="O15" s="330">
        <f t="shared" si="2"/>
        <v>108</v>
      </c>
      <c r="P15" s="311">
        <f t="shared" si="4"/>
        <v>1.296</v>
      </c>
      <c r="Q15" s="311">
        <f t="shared" si="3"/>
        <v>0.67500000000000004</v>
      </c>
      <c r="R15" s="257" t="s">
        <v>65</v>
      </c>
      <c r="S15" s="257"/>
      <c r="T15" s="257"/>
      <c r="U15" s="262"/>
      <c r="V15" s="312">
        <v>48</v>
      </c>
      <c r="W15" s="312">
        <v>4</v>
      </c>
      <c r="X15" s="313">
        <v>6.25</v>
      </c>
      <c r="Y15" s="257"/>
    </row>
    <row r="16" spans="1:25" s="259" customFormat="1" ht="16.5">
      <c r="A16" s="256" t="s">
        <v>364</v>
      </c>
      <c r="B16" s="260" t="s">
        <v>376</v>
      </c>
      <c r="C16" s="318" t="s">
        <v>377</v>
      </c>
      <c r="D16" s="261"/>
      <c r="E16" s="308" t="s">
        <v>365</v>
      </c>
      <c r="F16" s="263" t="s">
        <v>386</v>
      </c>
      <c r="G16" s="263" t="s">
        <v>77</v>
      </c>
      <c r="H16" s="328">
        <v>250</v>
      </c>
      <c r="I16" s="328"/>
      <c r="J16" s="329"/>
      <c r="K16" s="329">
        <f t="shared" si="0"/>
        <v>250</v>
      </c>
      <c r="L16" s="330">
        <f t="shared" si="1"/>
        <v>250</v>
      </c>
      <c r="M16" s="330"/>
      <c r="N16" s="330"/>
      <c r="O16" s="330">
        <f t="shared" si="2"/>
        <v>250</v>
      </c>
      <c r="P16" s="311">
        <f t="shared" si="4"/>
        <v>3</v>
      </c>
      <c r="Q16" s="311">
        <f t="shared" si="3"/>
        <v>1.5625</v>
      </c>
      <c r="R16" s="257" t="s">
        <v>65</v>
      </c>
      <c r="S16" s="257"/>
      <c r="T16" s="257"/>
      <c r="U16" s="262"/>
      <c r="V16" s="312">
        <v>48</v>
      </c>
      <c r="W16" s="312">
        <v>4</v>
      </c>
      <c r="X16" s="313">
        <v>6.25</v>
      </c>
      <c r="Y16" s="257"/>
    </row>
    <row r="17" spans="1:25" s="259" customFormat="1" ht="16.5">
      <c r="A17" s="256" t="s">
        <v>365</v>
      </c>
      <c r="B17" s="260" t="s">
        <v>376</v>
      </c>
      <c r="C17" s="318" t="s">
        <v>377</v>
      </c>
      <c r="D17" s="261"/>
      <c r="E17" s="308" t="s">
        <v>364</v>
      </c>
      <c r="F17" s="263" t="s">
        <v>165</v>
      </c>
      <c r="G17" s="263" t="s">
        <v>77</v>
      </c>
      <c r="H17" s="328">
        <v>6</v>
      </c>
      <c r="I17" s="328"/>
      <c r="J17" s="329"/>
      <c r="K17" s="329">
        <f t="shared" si="0"/>
        <v>6</v>
      </c>
      <c r="L17" s="330">
        <f t="shared" si="1"/>
        <v>6</v>
      </c>
      <c r="M17" s="330"/>
      <c r="N17" s="330"/>
      <c r="O17" s="330">
        <f t="shared" si="2"/>
        <v>6</v>
      </c>
      <c r="P17" s="311">
        <f t="shared" si="4"/>
        <v>7.1999999999999995E-2</v>
      </c>
      <c r="Q17" s="311">
        <f t="shared" si="3"/>
        <v>3.7499999999999999E-2</v>
      </c>
      <c r="R17" s="257" t="s">
        <v>65</v>
      </c>
      <c r="S17" s="257"/>
      <c r="T17" s="257"/>
      <c r="U17" s="262"/>
      <c r="V17" s="312">
        <v>48</v>
      </c>
      <c r="W17" s="312">
        <v>4</v>
      </c>
      <c r="X17" s="313">
        <v>6.25</v>
      </c>
      <c r="Y17" s="257"/>
    </row>
    <row r="18" spans="1:25" s="259" customFormat="1" ht="16.5">
      <c r="A18" s="256"/>
      <c r="B18" s="319"/>
      <c r="C18" s="314" t="s">
        <v>24</v>
      </c>
      <c r="D18" s="261"/>
      <c r="E18" s="258"/>
      <c r="F18" s="257"/>
      <c r="G18" s="263"/>
      <c r="H18" s="331">
        <f>SUM(H10:H17)</f>
        <v>716</v>
      </c>
      <c r="I18" s="331"/>
      <c r="J18" s="331"/>
      <c r="K18" s="331">
        <f>SUM(K10:K17)</f>
        <v>716</v>
      </c>
      <c r="L18" s="331">
        <f>SUM(L10:L17)</f>
        <v>716</v>
      </c>
      <c r="M18" s="331"/>
      <c r="N18" s="331"/>
      <c r="O18" s="331">
        <f>SUM(O10:O17)</f>
        <v>716</v>
      </c>
      <c r="P18" s="332">
        <f>SUM(P10:P17)</f>
        <v>8.5919999999999987</v>
      </c>
      <c r="Q18" s="332">
        <f>SUM(Q10:Q17)</f>
        <v>4.4749999999999996</v>
      </c>
      <c r="R18" s="257"/>
      <c r="S18" s="257"/>
      <c r="T18" s="257"/>
      <c r="U18" s="262"/>
      <c r="V18" s="312"/>
      <c r="W18" s="312"/>
      <c r="X18" s="313"/>
      <c r="Y18" s="257"/>
    </row>
    <row r="19" spans="1:25" s="259" customFormat="1" ht="18.75">
      <c r="A19" s="256"/>
      <c r="B19" s="257"/>
      <c r="C19" s="333" t="s">
        <v>389</v>
      </c>
      <c r="D19" s="302"/>
      <c r="E19" s="257"/>
      <c r="F19" s="257"/>
      <c r="G19" s="257"/>
      <c r="H19" s="303"/>
      <c r="I19" s="303"/>
      <c r="J19" s="303"/>
      <c r="K19" s="303"/>
      <c r="L19" s="258"/>
      <c r="M19" s="258"/>
      <c r="N19" s="258"/>
      <c r="O19" s="258"/>
      <c r="P19" s="267"/>
      <c r="Q19" s="267"/>
      <c r="R19" s="257"/>
      <c r="S19" s="304"/>
      <c r="T19" s="257"/>
      <c r="U19" s="257"/>
      <c r="V19" s="305"/>
      <c r="W19" s="305"/>
      <c r="X19" s="306"/>
      <c r="Y19" s="257"/>
    </row>
    <row r="20" spans="1:25" s="259" customFormat="1" ht="72">
      <c r="A20" s="256"/>
      <c r="B20" s="257"/>
      <c r="C20" s="59" t="s">
        <v>390</v>
      </c>
      <c r="D20" s="302"/>
      <c r="E20" s="257"/>
      <c r="F20" s="257"/>
      <c r="G20" s="257"/>
      <c r="H20" s="303"/>
      <c r="I20" s="303"/>
      <c r="J20" s="303"/>
      <c r="K20" s="303"/>
      <c r="L20" s="258"/>
      <c r="M20" s="258"/>
      <c r="N20" s="258"/>
      <c r="O20" s="258"/>
      <c r="P20" s="267"/>
      <c r="Q20" s="267"/>
      <c r="R20" s="257"/>
      <c r="S20" s="304"/>
      <c r="T20" s="257"/>
      <c r="U20" s="257"/>
      <c r="V20" s="305"/>
      <c r="W20" s="305"/>
      <c r="X20" s="306"/>
      <c r="Y20" s="257"/>
    </row>
    <row r="21" spans="1:25" s="259" customFormat="1" ht="18.75">
      <c r="A21" s="256"/>
      <c r="B21" s="257"/>
      <c r="C21" s="327" t="s">
        <v>391</v>
      </c>
      <c r="D21" s="302"/>
      <c r="E21" s="257"/>
      <c r="F21" s="257"/>
      <c r="G21" s="257"/>
      <c r="H21" s="303"/>
      <c r="I21" s="303"/>
      <c r="J21" s="303"/>
      <c r="K21" s="303"/>
      <c r="L21" s="258"/>
      <c r="M21" s="258"/>
      <c r="N21" s="258"/>
      <c r="O21" s="258"/>
      <c r="P21" s="267"/>
      <c r="Q21" s="267"/>
      <c r="R21" s="257"/>
      <c r="S21" s="304"/>
      <c r="T21" s="257"/>
      <c r="U21" s="257"/>
      <c r="V21" s="305"/>
      <c r="W21" s="305"/>
      <c r="X21" s="306"/>
      <c r="Y21" s="257"/>
    </row>
    <row r="22" spans="1:25" s="259" customFormat="1" ht="16.5">
      <c r="A22" s="256" t="s">
        <v>43</v>
      </c>
      <c r="B22" s="260" t="s">
        <v>359</v>
      </c>
      <c r="C22" s="307" t="s">
        <v>360</v>
      </c>
      <c r="D22" s="261" t="s">
        <v>23</v>
      </c>
      <c r="E22" s="308" t="s">
        <v>77</v>
      </c>
      <c r="F22" s="263" t="s">
        <v>77</v>
      </c>
      <c r="G22" s="263" t="s">
        <v>77</v>
      </c>
      <c r="H22" s="309">
        <v>1752</v>
      </c>
      <c r="I22" s="303"/>
      <c r="J22" s="334"/>
      <c r="K22" s="334">
        <f t="shared" ref="K22:K27" si="5">SUM(H22+I22+J22)</f>
        <v>1752</v>
      </c>
      <c r="L22" s="310">
        <f>SUM(H22)</f>
        <v>1752</v>
      </c>
      <c r="M22" s="310"/>
      <c r="N22" s="310"/>
      <c r="O22" s="310">
        <f>SUM(K22)</f>
        <v>1752</v>
      </c>
      <c r="P22" s="311">
        <f>(O22*V22/1000)/W22</f>
        <v>240.024</v>
      </c>
      <c r="Q22" s="311">
        <f>O22*X22/1000</f>
        <v>198.852</v>
      </c>
      <c r="R22" s="257"/>
      <c r="S22" s="257" t="s">
        <v>392</v>
      </c>
      <c r="T22" s="257"/>
      <c r="U22" s="262"/>
      <c r="V22" s="312">
        <v>137</v>
      </c>
      <c r="W22" s="312">
        <v>1</v>
      </c>
      <c r="X22" s="313">
        <v>113.5</v>
      </c>
      <c r="Y22" s="257"/>
    </row>
    <row r="23" spans="1:25" s="259" customFormat="1" ht="16.5">
      <c r="A23" s="256" t="s">
        <v>110</v>
      </c>
      <c r="B23" s="260" t="s">
        <v>359</v>
      </c>
      <c r="C23" s="307" t="s">
        <v>360</v>
      </c>
      <c r="D23" s="261" t="s">
        <v>23</v>
      </c>
      <c r="E23" s="258">
        <v>7</v>
      </c>
      <c r="F23" s="257">
        <v>66</v>
      </c>
      <c r="G23" s="263" t="s">
        <v>77</v>
      </c>
      <c r="H23" s="309"/>
      <c r="I23" s="303"/>
      <c r="J23" s="334">
        <v>96</v>
      </c>
      <c r="K23" s="334">
        <f t="shared" si="5"/>
        <v>96</v>
      </c>
      <c r="L23" s="310">
        <f t="shared" ref="L23:L27" si="6">SUM(H23)</f>
        <v>0</v>
      </c>
      <c r="M23" s="310"/>
      <c r="N23" s="310">
        <f t="shared" ref="N23:O27" si="7">SUM(J23)</f>
        <v>96</v>
      </c>
      <c r="O23" s="310">
        <f t="shared" si="7"/>
        <v>96</v>
      </c>
      <c r="P23" s="311">
        <f t="shared" ref="P23:P27" si="8">(O23*V23/1000)/W23</f>
        <v>13.151999999999999</v>
      </c>
      <c r="Q23" s="311">
        <f t="shared" ref="Q23:Q27" si="9">O23*X23/1000</f>
        <v>10.896000000000001</v>
      </c>
      <c r="R23" s="257"/>
      <c r="S23" s="257" t="s">
        <v>392</v>
      </c>
      <c r="T23" s="257"/>
      <c r="U23" s="262"/>
      <c r="V23" s="312">
        <v>137</v>
      </c>
      <c r="W23" s="312">
        <v>1</v>
      </c>
      <c r="X23" s="313">
        <v>113.5</v>
      </c>
      <c r="Y23" s="257"/>
    </row>
    <row r="24" spans="1:25" s="259" customFormat="1" ht="16.5">
      <c r="A24" s="256" t="s">
        <v>124</v>
      </c>
      <c r="B24" s="260" t="s">
        <v>359</v>
      </c>
      <c r="C24" s="307" t="s">
        <v>360</v>
      </c>
      <c r="D24" s="261" t="s">
        <v>23</v>
      </c>
      <c r="E24" s="258">
        <v>26</v>
      </c>
      <c r="F24" s="257">
        <v>78</v>
      </c>
      <c r="G24" s="263" t="s">
        <v>77</v>
      </c>
      <c r="H24" s="309"/>
      <c r="I24" s="303"/>
      <c r="J24" s="334">
        <v>167</v>
      </c>
      <c r="K24" s="334">
        <f t="shared" si="5"/>
        <v>167</v>
      </c>
      <c r="L24" s="310">
        <f t="shared" si="6"/>
        <v>0</v>
      </c>
      <c r="M24" s="310"/>
      <c r="N24" s="310">
        <f t="shared" si="7"/>
        <v>167</v>
      </c>
      <c r="O24" s="310">
        <f t="shared" si="7"/>
        <v>167</v>
      </c>
      <c r="P24" s="311">
        <f t="shared" si="8"/>
        <v>22.879000000000001</v>
      </c>
      <c r="Q24" s="311">
        <f t="shared" si="9"/>
        <v>18.954499999999999</v>
      </c>
      <c r="R24" s="257"/>
      <c r="S24" s="257" t="s">
        <v>392</v>
      </c>
      <c r="T24" s="257"/>
      <c r="U24" s="262"/>
      <c r="V24" s="312">
        <v>137</v>
      </c>
      <c r="W24" s="312">
        <v>1</v>
      </c>
      <c r="X24" s="313">
        <v>113.5</v>
      </c>
      <c r="Y24" s="257"/>
    </row>
    <row r="25" spans="1:25" s="259" customFormat="1" ht="16.5">
      <c r="A25" s="256" t="s">
        <v>362</v>
      </c>
      <c r="B25" s="260" t="s">
        <v>359</v>
      </c>
      <c r="C25" s="307" t="s">
        <v>360</v>
      </c>
      <c r="D25" s="261" t="s">
        <v>23</v>
      </c>
      <c r="E25" s="258">
        <v>29</v>
      </c>
      <c r="F25" s="257">
        <v>78</v>
      </c>
      <c r="G25" s="263" t="s">
        <v>77</v>
      </c>
      <c r="H25" s="309">
        <v>4</v>
      </c>
      <c r="I25" s="303"/>
      <c r="J25" s="334">
        <v>13</v>
      </c>
      <c r="K25" s="334">
        <f t="shared" si="5"/>
        <v>17</v>
      </c>
      <c r="L25" s="310">
        <f t="shared" si="6"/>
        <v>4</v>
      </c>
      <c r="M25" s="310"/>
      <c r="N25" s="310">
        <f t="shared" si="7"/>
        <v>13</v>
      </c>
      <c r="O25" s="310">
        <f t="shared" si="7"/>
        <v>17</v>
      </c>
      <c r="P25" s="311">
        <f t="shared" si="8"/>
        <v>2.3290000000000002</v>
      </c>
      <c r="Q25" s="311">
        <f t="shared" si="9"/>
        <v>1.9295</v>
      </c>
      <c r="R25" s="257"/>
      <c r="S25" s="257" t="s">
        <v>392</v>
      </c>
      <c r="T25" s="257"/>
      <c r="U25" s="262"/>
      <c r="V25" s="312">
        <v>137</v>
      </c>
      <c r="W25" s="312">
        <v>1</v>
      </c>
      <c r="X25" s="313">
        <v>113.5</v>
      </c>
      <c r="Y25" s="257"/>
    </row>
    <row r="26" spans="1:25" s="259" customFormat="1" ht="16.5">
      <c r="A26" s="256" t="s">
        <v>92</v>
      </c>
      <c r="B26" s="260" t="s">
        <v>359</v>
      </c>
      <c r="C26" s="307" t="s">
        <v>360</v>
      </c>
      <c r="D26" s="261" t="s">
        <v>23</v>
      </c>
      <c r="E26" s="258">
        <v>16</v>
      </c>
      <c r="F26" s="257">
        <v>82</v>
      </c>
      <c r="G26" s="263" t="s">
        <v>77</v>
      </c>
      <c r="H26" s="309">
        <v>62</v>
      </c>
      <c r="I26" s="303"/>
      <c r="J26" s="334"/>
      <c r="K26" s="334">
        <f t="shared" si="5"/>
        <v>62</v>
      </c>
      <c r="L26" s="310">
        <f t="shared" si="6"/>
        <v>62</v>
      </c>
      <c r="M26" s="310"/>
      <c r="N26" s="310"/>
      <c r="O26" s="310">
        <f t="shared" si="7"/>
        <v>62</v>
      </c>
      <c r="P26" s="311">
        <f t="shared" si="8"/>
        <v>8.4939999999999998</v>
      </c>
      <c r="Q26" s="311">
        <f t="shared" si="9"/>
        <v>7.0369999999999999</v>
      </c>
      <c r="R26" s="257"/>
      <c r="S26" s="257" t="s">
        <v>392</v>
      </c>
      <c r="T26" s="257"/>
      <c r="U26" s="262"/>
      <c r="V26" s="312">
        <v>137</v>
      </c>
      <c r="W26" s="312">
        <v>1</v>
      </c>
      <c r="X26" s="313">
        <v>113.5</v>
      </c>
      <c r="Y26" s="257"/>
    </row>
    <row r="27" spans="1:25" s="259" customFormat="1" ht="16.5">
      <c r="A27" s="256" t="s">
        <v>363</v>
      </c>
      <c r="B27" s="260" t="s">
        <v>359</v>
      </c>
      <c r="C27" s="307" t="s">
        <v>360</v>
      </c>
      <c r="D27" s="261" t="s">
        <v>23</v>
      </c>
      <c r="E27" s="258">
        <v>34</v>
      </c>
      <c r="F27" s="257">
        <v>82</v>
      </c>
      <c r="G27" s="263" t="s">
        <v>77</v>
      </c>
      <c r="H27" s="309">
        <v>118</v>
      </c>
      <c r="I27" s="303"/>
      <c r="J27" s="334">
        <v>12</v>
      </c>
      <c r="K27" s="334">
        <f t="shared" si="5"/>
        <v>130</v>
      </c>
      <c r="L27" s="310">
        <f t="shared" si="6"/>
        <v>118</v>
      </c>
      <c r="M27" s="310"/>
      <c r="N27" s="310">
        <f t="shared" si="7"/>
        <v>12</v>
      </c>
      <c r="O27" s="310">
        <f t="shared" si="7"/>
        <v>130</v>
      </c>
      <c r="P27" s="311">
        <f t="shared" si="8"/>
        <v>17.809999999999999</v>
      </c>
      <c r="Q27" s="311">
        <f t="shared" si="9"/>
        <v>14.755000000000001</v>
      </c>
      <c r="R27" s="257"/>
      <c r="S27" s="257" t="s">
        <v>392</v>
      </c>
      <c r="T27" s="257"/>
      <c r="U27" s="262"/>
      <c r="V27" s="312">
        <v>137</v>
      </c>
      <c r="W27" s="312">
        <v>1</v>
      </c>
      <c r="X27" s="313">
        <v>113.5</v>
      </c>
      <c r="Y27" s="257"/>
    </row>
    <row r="28" spans="1:25" s="259" customFormat="1" ht="16.5">
      <c r="A28" s="256"/>
      <c r="B28" s="260"/>
      <c r="C28" s="314" t="s">
        <v>24</v>
      </c>
      <c r="D28" s="261"/>
      <c r="E28" s="258"/>
      <c r="F28" s="257"/>
      <c r="G28" s="263"/>
      <c r="H28" s="320">
        <f>SUM(H22:H27)</f>
        <v>1936</v>
      </c>
      <c r="I28" s="320"/>
      <c r="J28" s="320">
        <f>SUM(J22:J27)</f>
        <v>288</v>
      </c>
      <c r="K28" s="320">
        <f>SUM(K22:K27)</f>
        <v>2224</v>
      </c>
      <c r="L28" s="320">
        <f>SUM(L22:L27)</f>
        <v>1936</v>
      </c>
      <c r="M28" s="320"/>
      <c r="N28" s="320">
        <f>SUM(N22:N27)</f>
        <v>288</v>
      </c>
      <c r="O28" s="320">
        <f>SUM(O22:O27)</f>
        <v>2224</v>
      </c>
      <c r="P28" s="332">
        <f>SUM(P22:P27)</f>
        <v>304.68800000000005</v>
      </c>
      <c r="Q28" s="320">
        <f>SUM(Q22:Q27)</f>
        <v>252.42399999999998</v>
      </c>
      <c r="R28" s="257"/>
      <c r="S28" s="257"/>
      <c r="T28" s="257"/>
      <c r="U28" s="262"/>
      <c r="V28" s="312"/>
      <c r="W28" s="312"/>
      <c r="X28" s="313"/>
      <c r="Y28" s="257"/>
    </row>
    <row r="29" spans="1:25" s="259" customFormat="1" ht="16.5">
      <c r="A29" s="256"/>
      <c r="B29" s="260"/>
      <c r="C29" s="333" t="s">
        <v>389</v>
      </c>
      <c r="D29" s="261"/>
      <c r="E29" s="258"/>
      <c r="F29" s="257"/>
      <c r="G29" s="263"/>
      <c r="H29" s="320"/>
      <c r="I29" s="320"/>
      <c r="J29" s="320"/>
      <c r="K29" s="320"/>
      <c r="L29" s="320"/>
      <c r="M29" s="320"/>
      <c r="N29" s="320"/>
      <c r="O29" s="320"/>
      <c r="P29" s="332"/>
      <c r="Q29" s="320"/>
      <c r="R29" s="257"/>
      <c r="S29" s="257"/>
      <c r="T29" s="257"/>
      <c r="U29" s="262"/>
      <c r="V29" s="312"/>
      <c r="W29" s="312"/>
      <c r="X29" s="313"/>
      <c r="Y29" s="257"/>
    </row>
    <row r="30" spans="1:25" s="259" customFormat="1" ht="16.5">
      <c r="A30" s="256"/>
      <c r="B30" s="260"/>
      <c r="C30" s="327" t="s">
        <v>393</v>
      </c>
      <c r="D30" s="261"/>
      <c r="E30" s="258"/>
      <c r="F30" s="257"/>
      <c r="G30" s="263"/>
      <c r="H30" s="320"/>
      <c r="I30" s="320"/>
      <c r="J30" s="320"/>
      <c r="K30" s="320"/>
      <c r="L30" s="320"/>
      <c r="M30" s="320"/>
      <c r="N30" s="320"/>
      <c r="O30" s="320"/>
      <c r="P30" s="332"/>
      <c r="Q30" s="320"/>
      <c r="R30" s="257"/>
      <c r="S30" s="257"/>
      <c r="T30" s="257"/>
      <c r="U30" s="262"/>
      <c r="V30" s="312"/>
      <c r="W30" s="312"/>
      <c r="X30" s="313"/>
      <c r="Y30" s="257"/>
    </row>
    <row r="31" spans="1:25" s="259" customFormat="1" ht="16.5">
      <c r="A31" s="256" t="s">
        <v>43</v>
      </c>
      <c r="B31" s="260" t="s">
        <v>376</v>
      </c>
      <c r="C31" s="318" t="s">
        <v>377</v>
      </c>
      <c r="D31" s="261" t="s">
        <v>23</v>
      </c>
      <c r="E31" s="308" t="s">
        <v>77</v>
      </c>
      <c r="F31" s="263" t="s">
        <v>77</v>
      </c>
      <c r="G31" s="263" t="s">
        <v>77</v>
      </c>
      <c r="H31" s="309">
        <v>1770</v>
      </c>
      <c r="I31" s="303"/>
      <c r="J31" s="257"/>
      <c r="K31" s="257">
        <f>SUM(H31+I31+J31)</f>
        <v>1770</v>
      </c>
      <c r="L31" s="310">
        <f>SUM(H31)</f>
        <v>1770</v>
      </c>
      <c r="M31" s="258"/>
      <c r="N31" s="258"/>
      <c r="O31" s="310">
        <f>SUM(K31)</f>
        <v>1770</v>
      </c>
      <c r="P31" s="311">
        <f t="shared" ref="P31" si="10">(O31*V31/1000)/W31</f>
        <v>21.24</v>
      </c>
      <c r="Q31" s="311">
        <f t="shared" ref="Q31" si="11">O31*X31/1000</f>
        <v>11.0625</v>
      </c>
      <c r="R31" s="257"/>
      <c r="S31" s="257"/>
      <c r="T31" s="257"/>
      <c r="U31" s="262"/>
      <c r="V31" s="312">
        <v>48</v>
      </c>
      <c r="W31" s="312">
        <v>4</v>
      </c>
      <c r="X31" s="313">
        <v>6.25</v>
      </c>
      <c r="Y31" s="257"/>
    </row>
    <row r="32" spans="1:25" s="259" customFormat="1" ht="16.5">
      <c r="A32" s="256"/>
      <c r="B32" s="260"/>
      <c r="C32" s="333" t="s">
        <v>344</v>
      </c>
      <c r="D32" s="261"/>
      <c r="E32" s="308"/>
      <c r="F32" s="263"/>
      <c r="G32" s="263"/>
      <c r="H32" s="309"/>
      <c r="I32" s="303"/>
      <c r="J32" s="257"/>
      <c r="K32" s="257"/>
      <c r="L32" s="310"/>
      <c r="M32" s="258"/>
      <c r="N32" s="258"/>
      <c r="O32" s="310"/>
      <c r="P32" s="311"/>
      <c r="Q32" s="311"/>
      <c r="R32" s="257"/>
      <c r="S32" s="257"/>
      <c r="T32" s="257"/>
      <c r="U32" s="262"/>
      <c r="V32" s="312"/>
      <c r="W32" s="312"/>
      <c r="X32" s="313"/>
      <c r="Y32" s="257"/>
    </row>
    <row r="33" spans="1:25" s="259" customFormat="1" ht="16.5">
      <c r="A33" s="256"/>
      <c r="B33" s="319"/>
      <c r="C33" s="314" t="s">
        <v>24</v>
      </c>
      <c r="D33" s="261"/>
      <c r="E33" s="258"/>
      <c r="F33" s="257"/>
      <c r="G33" s="263"/>
      <c r="H33" s="320">
        <f>SUM(H31:H31)</f>
        <v>1770</v>
      </c>
      <c r="I33" s="320"/>
      <c r="J33" s="320"/>
      <c r="K33" s="320">
        <f>SUM(K31:K31)</f>
        <v>1770</v>
      </c>
      <c r="L33" s="320">
        <f>SUM(L31:L31)</f>
        <v>1770</v>
      </c>
      <c r="M33" s="320"/>
      <c r="N33" s="320"/>
      <c r="O33" s="320">
        <f>SUM(O31:O31)</f>
        <v>1770</v>
      </c>
      <c r="P33" s="332">
        <f>SUM(P31:P31)</f>
        <v>21.24</v>
      </c>
      <c r="Q33" s="332">
        <f>SUM(Q31:Q31)</f>
        <v>11.0625</v>
      </c>
      <c r="R33" s="257"/>
      <c r="S33" s="257"/>
      <c r="T33" s="257"/>
      <c r="U33" s="262"/>
      <c r="V33" s="312"/>
      <c r="W33" s="312"/>
      <c r="X33" s="313"/>
      <c r="Y33" s="257"/>
    </row>
    <row r="34" spans="1:25" s="326" customFormat="1" ht="16.5">
      <c r="A34" s="321"/>
      <c r="B34" s="322"/>
      <c r="C34" s="335" t="s">
        <v>21</v>
      </c>
      <c r="D34" s="324"/>
      <c r="E34" s="323"/>
      <c r="F34" s="323"/>
      <c r="G34" s="323"/>
      <c r="H34" s="265"/>
      <c r="I34" s="265"/>
      <c r="J34" s="325"/>
      <c r="K34" s="325"/>
      <c r="L34" s="316"/>
      <c r="M34" s="316"/>
      <c r="N34" s="316"/>
      <c r="O34" s="316"/>
      <c r="P34" s="317">
        <f>SUM(P10:P33)/2</f>
        <v>334.52000000000004</v>
      </c>
      <c r="Q34" s="317">
        <f>SUM(Q10:Q33)/2</f>
        <v>267.9615</v>
      </c>
      <c r="R34" s="317"/>
      <c r="S34" s="266"/>
      <c r="T34" s="266"/>
      <c r="U34" s="325"/>
      <c r="V34" s="325"/>
      <c r="W34" s="325"/>
      <c r="X34" s="325"/>
      <c r="Y34" s="266"/>
    </row>
    <row r="35" spans="1:25" s="270" customFormat="1" ht="15.75">
      <c r="A35" s="268"/>
      <c r="B35" s="269"/>
      <c r="C35" s="269"/>
      <c r="D35" s="269"/>
      <c r="E35" s="269"/>
      <c r="F35" s="269"/>
      <c r="G35" s="269"/>
      <c r="P35" s="287"/>
      <c r="Q35" s="287"/>
    </row>
    <row r="39" spans="1:25" hidden="1"/>
  </sheetData>
  <mergeCells count="17">
    <mergeCell ref="V1:W2"/>
    <mergeCell ref="X1:X3"/>
    <mergeCell ref="Y1:Y3"/>
    <mergeCell ref="H2:K2"/>
    <mergeCell ref="L2:Q2"/>
    <mergeCell ref="T1:U2"/>
    <mergeCell ref="G1:G3"/>
    <mergeCell ref="H1:K1"/>
    <mergeCell ref="L1:Q1"/>
    <mergeCell ref="R1:R3"/>
    <mergeCell ref="S1:S3"/>
    <mergeCell ref="F1:F3"/>
    <mergeCell ref="A1:A3"/>
    <mergeCell ref="B1:B3"/>
    <mergeCell ref="C1:C3"/>
    <mergeCell ref="D1:D3"/>
    <mergeCell ref="E1:E3"/>
  </mergeCells>
  <pageMargins left="0.70866141732283472" right="0.70866141732283472" top="0.74803149606299213" bottom="0.74803149606299213" header="0.31496062992125984" footer="0.31496062992125984"/>
  <pageSetup paperSize="9" firstPageNumber="148" pageOrder="overThenDown" orientation="landscape" useFirstPageNumber="1" r:id="rId1"/>
  <headerFooter>
    <oddFooter>&amp;LМорски БП-Утил..изм&amp;CСписък № 6 за допълнение и изменение&amp;R&amp;P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tabSelected="1" view="pageLayout" topLeftCell="Q1" zoomScaleNormal="100" workbookViewId="0">
      <selection activeCell="W12" sqref="W12"/>
    </sheetView>
  </sheetViews>
  <sheetFormatPr defaultColWidth="9" defaultRowHeight="12.75"/>
  <cols>
    <col min="1" max="1" width="4.140625" style="284" customWidth="1"/>
    <col min="2" max="2" width="12.140625" style="284" customWidth="1"/>
    <col min="3" max="3" width="58.42578125" style="255" customWidth="1"/>
    <col min="4" max="4" width="5.85546875" style="276" customWidth="1"/>
    <col min="5" max="5" width="6.28515625" style="284" customWidth="1"/>
    <col min="6" max="6" width="4.5703125" style="284" customWidth="1"/>
    <col min="7" max="7" width="7.85546875" style="276" customWidth="1"/>
    <col min="8" max="8" width="10" style="276" customWidth="1"/>
    <col min="9" max="9" width="6.5703125" style="276" customWidth="1"/>
    <col min="10" max="10" width="5.7109375" style="276" customWidth="1"/>
    <col min="11" max="11" width="5.28515625" style="276" customWidth="1"/>
    <col min="12" max="12" width="7.85546875" style="245" customWidth="1"/>
    <col min="13" max="13" width="6.85546875" style="245" customWidth="1"/>
    <col min="14" max="14" width="6.5703125" style="245" customWidth="1"/>
    <col min="15" max="15" width="6.7109375" style="245" customWidth="1"/>
    <col min="16" max="16" width="11.42578125" style="288" customWidth="1"/>
    <col min="17" max="17" width="10.7109375" style="288" customWidth="1"/>
    <col min="18" max="18" width="4.5703125" style="245" customWidth="1"/>
    <col min="19" max="19" width="5.5703125" style="245" customWidth="1"/>
    <col min="20" max="20" width="5.28515625" style="245" customWidth="1"/>
    <col min="21" max="21" width="4.42578125" style="245" customWidth="1"/>
    <col min="22" max="22" width="6" style="245" customWidth="1"/>
    <col min="23" max="23" width="5.140625" style="245" customWidth="1"/>
    <col min="24" max="24" width="7.42578125" style="245" customWidth="1"/>
    <col min="25" max="25" width="6.140625" style="245" customWidth="1"/>
    <col min="26" max="100" width="9" style="245"/>
    <col min="101" max="101" width="4.140625" style="245" customWidth="1"/>
    <col min="102" max="102" width="12.140625" style="245" customWidth="1"/>
    <col min="103" max="103" width="26.5703125" style="245" customWidth="1"/>
    <col min="104" max="105" width="5" style="245" customWidth="1"/>
    <col min="106" max="106" width="4.5703125" style="245" customWidth="1"/>
    <col min="107" max="107" width="7.42578125" style="245" customWidth="1"/>
    <col min="108" max="108" width="7.28515625" style="245" customWidth="1"/>
    <col min="109" max="110" width="4.7109375" style="245" customWidth="1"/>
    <col min="111" max="111" width="7.7109375" style="245" customWidth="1"/>
    <col min="112" max="113" width="4.7109375" style="245" customWidth="1"/>
    <col min="114" max="114" width="5.7109375" style="245" customWidth="1"/>
    <col min="115" max="115" width="5.28515625" style="245" customWidth="1"/>
    <col min="116" max="121" width="4.7109375" style="245" customWidth="1"/>
    <col min="122" max="122" width="5.85546875" style="245" customWidth="1"/>
    <col min="123" max="123" width="7.140625" style="245" customWidth="1"/>
    <col min="124" max="131" width="4.7109375" style="245" customWidth="1"/>
    <col min="132" max="132" width="5.5703125" style="245" customWidth="1"/>
    <col min="133" max="134" width="4.7109375" style="245" customWidth="1"/>
    <col min="135" max="136" width="5.5703125" style="245" customWidth="1"/>
    <col min="137" max="137" width="4.7109375" style="245" customWidth="1"/>
    <col min="138" max="139" width="5.5703125" style="245" customWidth="1"/>
    <col min="140" max="141" width="4.7109375" style="245" customWidth="1"/>
    <col min="142" max="142" width="6.28515625" style="245" customWidth="1"/>
    <col min="143" max="143" width="6" style="245" customWidth="1"/>
    <col min="144" max="144" width="7.7109375" style="245" customWidth="1"/>
    <col min="145" max="145" width="6.7109375" style="245" customWidth="1"/>
    <col min="146" max="146" width="10.42578125" style="245" customWidth="1"/>
    <col min="147" max="147" width="9.5703125" style="245" customWidth="1"/>
    <col min="148" max="148" width="9.7109375" style="245" customWidth="1"/>
    <col min="149" max="149" width="8.28515625" style="245" customWidth="1"/>
    <col min="150" max="150" width="4.5703125" style="245" customWidth="1"/>
    <col min="151" max="151" width="7.5703125" style="245" customWidth="1"/>
    <col min="152" max="152" width="5.85546875" style="245" customWidth="1"/>
    <col min="153" max="153" width="6.140625" style="245" customWidth="1"/>
    <col min="154" max="154" width="6" style="245" customWidth="1"/>
    <col min="155" max="155" width="6.28515625" style="245" customWidth="1"/>
    <col min="156" max="156" width="8.28515625" style="245" customWidth="1"/>
    <col min="157" max="157" width="10.42578125" style="245" customWidth="1"/>
    <col min="158" max="356" width="9" style="245"/>
    <col min="357" max="357" width="4.140625" style="245" customWidth="1"/>
    <col min="358" max="358" width="12.140625" style="245" customWidth="1"/>
    <col min="359" max="359" width="26.5703125" style="245" customWidth="1"/>
    <col min="360" max="361" width="5" style="245" customWidth="1"/>
    <col min="362" max="362" width="4.5703125" style="245" customWidth="1"/>
    <col min="363" max="363" width="7.42578125" style="245" customWidth="1"/>
    <col min="364" max="364" width="7.28515625" style="245" customWidth="1"/>
    <col min="365" max="366" width="4.7109375" style="245" customWidth="1"/>
    <col min="367" max="367" width="7.7109375" style="245" customWidth="1"/>
    <col min="368" max="369" width="4.7109375" style="245" customWidth="1"/>
    <col min="370" max="370" width="5.7109375" style="245" customWidth="1"/>
    <col min="371" max="371" width="5.28515625" style="245" customWidth="1"/>
    <col min="372" max="377" width="4.7109375" style="245" customWidth="1"/>
    <col min="378" max="378" width="5.85546875" style="245" customWidth="1"/>
    <col min="379" max="379" width="7.140625" style="245" customWidth="1"/>
    <col min="380" max="387" width="4.7109375" style="245" customWidth="1"/>
    <col min="388" max="388" width="5.5703125" style="245" customWidth="1"/>
    <col min="389" max="390" width="4.7109375" style="245" customWidth="1"/>
    <col min="391" max="392" width="5.5703125" style="245" customWidth="1"/>
    <col min="393" max="393" width="4.7109375" style="245" customWidth="1"/>
    <col min="394" max="395" width="5.5703125" style="245" customWidth="1"/>
    <col min="396" max="397" width="4.7109375" style="245" customWidth="1"/>
    <col min="398" max="398" width="6.28515625" style="245" customWidth="1"/>
    <col min="399" max="399" width="6" style="245" customWidth="1"/>
    <col min="400" max="400" width="7.7109375" style="245" customWidth="1"/>
    <col min="401" max="401" width="6.7109375" style="245" customWidth="1"/>
    <col min="402" max="402" width="10.42578125" style="245" customWidth="1"/>
    <col min="403" max="403" width="9.5703125" style="245" customWidth="1"/>
    <col min="404" max="404" width="9.7109375" style="245" customWidth="1"/>
    <col min="405" max="405" width="8.28515625" style="245" customWidth="1"/>
    <col min="406" max="406" width="4.5703125" style="245" customWidth="1"/>
    <col min="407" max="407" width="7.5703125" style="245" customWidth="1"/>
    <col min="408" max="408" width="5.85546875" style="245" customWidth="1"/>
    <col min="409" max="409" width="6.140625" style="245" customWidth="1"/>
    <col min="410" max="410" width="6" style="245" customWidth="1"/>
    <col min="411" max="411" width="6.28515625" style="245" customWidth="1"/>
    <col min="412" max="412" width="8.28515625" style="245" customWidth="1"/>
    <col min="413" max="413" width="10.42578125" style="245" customWidth="1"/>
    <col min="414" max="612" width="9" style="245"/>
    <col min="613" max="613" width="4.140625" style="245" customWidth="1"/>
    <col min="614" max="614" width="12.140625" style="245" customWidth="1"/>
    <col min="615" max="615" width="26.5703125" style="245" customWidth="1"/>
    <col min="616" max="617" width="5" style="245" customWidth="1"/>
    <col min="618" max="618" width="4.5703125" style="245" customWidth="1"/>
    <col min="619" max="619" width="7.42578125" style="245" customWidth="1"/>
    <col min="620" max="620" width="7.28515625" style="245" customWidth="1"/>
    <col min="621" max="622" width="4.7109375" style="245" customWidth="1"/>
    <col min="623" max="623" width="7.7109375" style="245" customWidth="1"/>
    <col min="624" max="625" width="4.7109375" style="245" customWidth="1"/>
    <col min="626" max="626" width="5.7109375" style="245" customWidth="1"/>
    <col min="627" max="627" width="5.28515625" style="245" customWidth="1"/>
    <col min="628" max="633" width="4.7109375" style="245" customWidth="1"/>
    <col min="634" max="634" width="5.85546875" style="245" customWidth="1"/>
    <col min="635" max="635" width="7.140625" style="245" customWidth="1"/>
    <col min="636" max="643" width="4.7109375" style="245" customWidth="1"/>
    <col min="644" max="644" width="5.5703125" style="245" customWidth="1"/>
    <col min="645" max="646" width="4.7109375" style="245" customWidth="1"/>
    <col min="647" max="648" width="5.5703125" style="245" customWidth="1"/>
    <col min="649" max="649" width="4.7109375" style="245" customWidth="1"/>
    <col min="650" max="651" width="5.5703125" style="245" customWidth="1"/>
    <col min="652" max="653" width="4.7109375" style="245" customWidth="1"/>
    <col min="654" max="654" width="6.28515625" style="245" customWidth="1"/>
    <col min="655" max="655" width="6" style="245" customWidth="1"/>
    <col min="656" max="656" width="7.7109375" style="245" customWidth="1"/>
    <col min="657" max="657" width="6.7109375" style="245" customWidth="1"/>
    <col min="658" max="658" width="10.42578125" style="245" customWidth="1"/>
    <col min="659" max="659" width="9.5703125" style="245" customWidth="1"/>
    <col min="660" max="660" width="9.7109375" style="245" customWidth="1"/>
    <col min="661" max="661" width="8.28515625" style="245" customWidth="1"/>
    <col min="662" max="662" width="4.5703125" style="245" customWidth="1"/>
    <col min="663" max="663" width="7.5703125" style="245" customWidth="1"/>
    <col min="664" max="664" width="5.85546875" style="245" customWidth="1"/>
    <col min="665" max="665" width="6.140625" style="245" customWidth="1"/>
    <col min="666" max="666" width="6" style="245" customWidth="1"/>
    <col min="667" max="667" width="6.28515625" style="245" customWidth="1"/>
    <col min="668" max="668" width="8.28515625" style="245" customWidth="1"/>
    <col min="669" max="669" width="10.42578125" style="245" customWidth="1"/>
    <col min="670" max="868" width="9" style="245"/>
    <col min="869" max="869" width="4.140625" style="245" customWidth="1"/>
    <col min="870" max="870" width="12.140625" style="245" customWidth="1"/>
    <col min="871" max="871" width="26.5703125" style="245" customWidth="1"/>
    <col min="872" max="873" width="5" style="245" customWidth="1"/>
    <col min="874" max="874" width="4.5703125" style="245" customWidth="1"/>
    <col min="875" max="875" width="7.42578125" style="245" customWidth="1"/>
    <col min="876" max="876" width="7.28515625" style="245" customWidth="1"/>
    <col min="877" max="878" width="4.7109375" style="245" customWidth="1"/>
    <col min="879" max="879" width="7.7109375" style="245" customWidth="1"/>
    <col min="880" max="881" width="4.7109375" style="245" customWidth="1"/>
    <col min="882" max="882" width="5.7109375" style="245" customWidth="1"/>
    <col min="883" max="883" width="5.28515625" style="245" customWidth="1"/>
    <col min="884" max="889" width="4.7109375" style="245" customWidth="1"/>
    <col min="890" max="890" width="5.85546875" style="245" customWidth="1"/>
    <col min="891" max="891" width="7.140625" style="245" customWidth="1"/>
    <col min="892" max="899" width="4.7109375" style="245" customWidth="1"/>
    <col min="900" max="900" width="5.5703125" style="245" customWidth="1"/>
    <col min="901" max="902" width="4.7109375" style="245" customWidth="1"/>
    <col min="903" max="904" width="5.5703125" style="245" customWidth="1"/>
    <col min="905" max="905" width="4.7109375" style="245" customWidth="1"/>
    <col min="906" max="907" width="5.5703125" style="245" customWidth="1"/>
    <col min="908" max="909" width="4.7109375" style="245" customWidth="1"/>
    <col min="910" max="910" width="6.28515625" style="245" customWidth="1"/>
    <col min="911" max="911" width="6" style="245" customWidth="1"/>
    <col min="912" max="912" width="7.7109375" style="245" customWidth="1"/>
    <col min="913" max="913" width="6.7109375" style="245" customWidth="1"/>
    <col min="914" max="914" width="10.42578125" style="245" customWidth="1"/>
    <col min="915" max="915" width="9.5703125" style="245" customWidth="1"/>
    <col min="916" max="916" width="9.7109375" style="245" customWidth="1"/>
    <col min="917" max="917" width="8.28515625" style="245" customWidth="1"/>
    <col min="918" max="918" width="4.5703125" style="245" customWidth="1"/>
    <col min="919" max="919" width="7.5703125" style="245" customWidth="1"/>
    <col min="920" max="920" width="5.85546875" style="245" customWidth="1"/>
    <col min="921" max="921" width="6.140625" style="245" customWidth="1"/>
    <col min="922" max="922" width="6" style="245" customWidth="1"/>
    <col min="923" max="923" width="6.28515625" style="245" customWidth="1"/>
    <col min="924" max="924" width="8.28515625" style="245" customWidth="1"/>
    <col min="925" max="925" width="10.42578125" style="245" customWidth="1"/>
    <col min="926" max="1124" width="9" style="245"/>
    <col min="1125" max="1125" width="4.140625" style="245" customWidth="1"/>
    <col min="1126" max="1126" width="12.140625" style="245" customWidth="1"/>
    <col min="1127" max="1127" width="26.5703125" style="245" customWidth="1"/>
    <col min="1128" max="1129" width="5" style="245" customWidth="1"/>
    <col min="1130" max="1130" width="4.5703125" style="245" customWidth="1"/>
    <col min="1131" max="1131" width="7.42578125" style="245" customWidth="1"/>
    <col min="1132" max="1132" width="7.28515625" style="245" customWidth="1"/>
    <col min="1133" max="1134" width="4.7109375" style="245" customWidth="1"/>
    <col min="1135" max="1135" width="7.7109375" style="245" customWidth="1"/>
    <col min="1136" max="1137" width="4.7109375" style="245" customWidth="1"/>
    <col min="1138" max="1138" width="5.7109375" style="245" customWidth="1"/>
    <col min="1139" max="1139" width="5.28515625" style="245" customWidth="1"/>
    <col min="1140" max="1145" width="4.7109375" style="245" customWidth="1"/>
    <col min="1146" max="1146" width="5.85546875" style="245" customWidth="1"/>
    <col min="1147" max="1147" width="7.140625" style="245" customWidth="1"/>
    <col min="1148" max="1155" width="4.7109375" style="245" customWidth="1"/>
    <col min="1156" max="1156" width="5.5703125" style="245" customWidth="1"/>
    <col min="1157" max="1158" width="4.7109375" style="245" customWidth="1"/>
    <col min="1159" max="1160" width="5.5703125" style="245" customWidth="1"/>
    <col min="1161" max="1161" width="4.7109375" style="245" customWidth="1"/>
    <col min="1162" max="1163" width="5.5703125" style="245" customWidth="1"/>
    <col min="1164" max="1165" width="4.7109375" style="245" customWidth="1"/>
    <col min="1166" max="1166" width="6.28515625" style="245" customWidth="1"/>
    <col min="1167" max="1167" width="6" style="245" customWidth="1"/>
    <col min="1168" max="1168" width="7.7109375" style="245" customWidth="1"/>
    <col min="1169" max="1169" width="6.7109375" style="245" customWidth="1"/>
    <col min="1170" max="1170" width="10.42578125" style="245" customWidth="1"/>
    <col min="1171" max="1171" width="9.5703125" style="245" customWidth="1"/>
    <col min="1172" max="1172" width="9.7109375" style="245" customWidth="1"/>
    <col min="1173" max="1173" width="8.28515625" style="245" customWidth="1"/>
    <col min="1174" max="1174" width="4.5703125" style="245" customWidth="1"/>
    <col min="1175" max="1175" width="7.5703125" style="245" customWidth="1"/>
    <col min="1176" max="1176" width="5.85546875" style="245" customWidth="1"/>
    <col min="1177" max="1177" width="6.140625" style="245" customWidth="1"/>
    <col min="1178" max="1178" width="6" style="245" customWidth="1"/>
    <col min="1179" max="1179" width="6.28515625" style="245" customWidth="1"/>
    <col min="1180" max="1180" width="8.28515625" style="245" customWidth="1"/>
    <col min="1181" max="1181" width="10.42578125" style="245" customWidth="1"/>
    <col min="1182" max="1380" width="9" style="245"/>
    <col min="1381" max="1381" width="4.140625" style="245" customWidth="1"/>
    <col min="1382" max="1382" width="12.140625" style="245" customWidth="1"/>
    <col min="1383" max="1383" width="26.5703125" style="245" customWidth="1"/>
    <col min="1384" max="1385" width="5" style="245" customWidth="1"/>
    <col min="1386" max="1386" width="4.5703125" style="245" customWidth="1"/>
    <col min="1387" max="1387" width="7.42578125" style="245" customWidth="1"/>
    <col min="1388" max="1388" width="7.28515625" style="245" customWidth="1"/>
    <col min="1389" max="1390" width="4.7109375" style="245" customWidth="1"/>
    <col min="1391" max="1391" width="7.7109375" style="245" customWidth="1"/>
    <col min="1392" max="1393" width="4.7109375" style="245" customWidth="1"/>
    <col min="1394" max="1394" width="5.7109375" style="245" customWidth="1"/>
    <col min="1395" max="1395" width="5.28515625" style="245" customWidth="1"/>
    <col min="1396" max="1401" width="4.7109375" style="245" customWidth="1"/>
    <col min="1402" max="1402" width="5.85546875" style="245" customWidth="1"/>
    <col min="1403" max="1403" width="7.140625" style="245" customWidth="1"/>
    <col min="1404" max="1411" width="4.7109375" style="245" customWidth="1"/>
    <col min="1412" max="1412" width="5.5703125" style="245" customWidth="1"/>
    <col min="1413" max="1414" width="4.7109375" style="245" customWidth="1"/>
    <col min="1415" max="1416" width="5.5703125" style="245" customWidth="1"/>
    <col min="1417" max="1417" width="4.7109375" style="245" customWidth="1"/>
    <col min="1418" max="1419" width="5.5703125" style="245" customWidth="1"/>
    <col min="1420" max="1421" width="4.7109375" style="245" customWidth="1"/>
    <col min="1422" max="1422" width="6.28515625" style="245" customWidth="1"/>
    <col min="1423" max="1423" width="6" style="245" customWidth="1"/>
    <col min="1424" max="1424" width="7.7109375" style="245" customWidth="1"/>
    <col min="1425" max="1425" width="6.7109375" style="245" customWidth="1"/>
    <col min="1426" max="1426" width="10.42578125" style="245" customWidth="1"/>
    <col min="1427" max="1427" width="9.5703125" style="245" customWidth="1"/>
    <col min="1428" max="1428" width="9.7109375" style="245" customWidth="1"/>
    <col min="1429" max="1429" width="8.28515625" style="245" customWidth="1"/>
    <col min="1430" max="1430" width="4.5703125" style="245" customWidth="1"/>
    <col min="1431" max="1431" width="7.5703125" style="245" customWidth="1"/>
    <col min="1432" max="1432" width="5.85546875" style="245" customWidth="1"/>
    <col min="1433" max="1433" width="6.140625" style="245" customWidth="1"/>
    <col min="1434" max="1434" width="6" style="245" customWidth="1"/>
    <col min="1435" max="1435" width="6.28515625" style="245" customWidth="1"/>
    <col min="1436" max="1436" width="8.28515625" style="245" customWidth="1"/>
    <col min="1437" max="1437" width="10.42578125" style="245" customWidth="1"/>
    <col min="1438" max="1636" width="9" style="245"/>
    <col min="1637" max="1637" width="4.140625" style="245" customWidth="1"/>
    <col min="1638" max="1638" width="12.140625" style="245" customWidth="1"/>
    <col min="1639" max="1639" width="26.5703125" style="245" customWidth="1"/>
    <col min="1640" max="1641" width="5" style="245" customWidth="1"/>
    <col min="1642" max="1642" width="4.5703125" style="245" customWidth="1"/>
    <col min="1643" max="1643" width="7.42578125" style="245" customWidth="1"/>
    <col min="1644" max="1644" width="7.28515625" style="245" customWidth="1"/>
    <col min="1645" max="1646" width="4.7109375" style="245" customWidth="1"/>
    <col min="1647" max="1647" width="7.7109375" style="245" customWidth="1"/>
    <col min="1648" max="1649" width="4.7109375" style="245" customWidth="1"/>
    <col min="1650" max="1650" width="5.7109375" style="245" customWidth="1"/>
    <col min="1651" max="1651" width="5.28515625" style="245" customWidth="1"/>
    <col min="1652" max="1657" width="4.7109375" style="245" customWidth="1"/>
    <col min="1658" max="1658" width="5.85546875" style="245" customWidth="1"/>
    <col min="1659" max="1659" width="7.140625" style="245" customWidth="1"/>
    <col min="1660" max="1667" width="4.7109375" style="245" customWidth="1"/>
    <col min="1668" max="1668" width="5.5703125" style="245" customWidth="1"/>
    <col min="1669" max="1670" width="4.7109375" style="245" customWidth="1"/>
    <col min="1671" max="1672" width="5.5703125" style="245" customWidth="1"/>
    <col min="1673" max="1673" width="4.7109375" style="245" customWidth="1"/>
    <col min="1674" max="1675" width="5.5703125" style="245" customWidth="1"/>
    <col min="1676" max="1677" width="4.7109375" style="245" customWidth="1"/>
    <col min="1678" max="1678" width="6.28515625" style="245" customWidth="1"/>
    <col min="1679" max="1679" width="6" style="245" customWidth="1"/>
    <col min="1680" max="1680" width="7.7109375" style="245" customWidth="1"/>
    <col min="1681" max="1681" width="6.7109375" style="245" customWidth="1"/>
    <col min="1682" max="1682" width="10.42578125" style="245" customWidth="1"/>
    <col min="1683" max="1683" width="9.5703125" style="245" customWidth="1"/>
    <col min="1684" max="1684" width="9.7109375" style="245" customWidth="1"/>
    <col min="1685" max="1685" width="8.28515625" style="245" customWidth="1"/>
    <col min="1686" max="1686" width="4.5703125" style="245" customWidth="1"/>
    <col min="1687" max="1687" width="7.5703125" style="245" customWidth="1"/>
    <col min="1688" max="1688" width="5.85546875" style="245" customWidth="1"/>
    <col min="1689" max="1689" width="6.140625" style="245" customWidth="1"/>
    <col min="1690" max="1690" width="6" style="245" customWidth="1"/>
    <col min="1691" max="1691" width="6.28515625" style="245" customWidth="1"/>
    <col min="1692" max="1692" width="8.28515625" style="245" customWidth="1"/>
    <col min="1693" max="1693" width="10.42578125" style="245" customWidth="1"/>
    <col min="1694" max="1892" width="9" style="245"/>
    <col min="1893" max="1893" width="4.140625" style="245" customWidth="1"/>
    <col min="1894" max="1894" width="12.140625" style="245" customWidth="1"/>
    <col min="1895" max="1895" width="26.5703125" style="245" customWidth="1"/>
    <col min="1896" max="1897" width="5" style="245" customWidth="1"/>
    <col min="1898" max="1898" width="4.5703125" style="245" customWidth="1"/>
    <col min="1899" max="1899" width="7.42578125" style="245" customWidth="1"/>
    <col min="1900" max="1900" width="7.28515625" style="245" customWidth="1"/>
    <col min="1901" max="1902" width="4.7109375" style="245" customWidth="1"/>
    <col min="1903" max="1903" width="7.7109375" style="245" customWidth="1"/>
    <col min="1904" max="1905" width="4.7109375" style="245" customWidth="1"/>
    <col min="1906" max="1906" width="5.7109375" style="245" customWidth="1"/>
    <col min="1907" max="1907" width="5.28515625" style="245" customWidth="1"/>
    <col min="1908" max="1913" width="4.7109375" style="245" customWidth="1"/>
    <col min="1914" max="1914" width="5.85546875" style="245" customWidth="1"/>
    <col min="1915" max="1915" width="7.140625" style="245" customWidth="1"/>
    <col min="1916" max="1923" width="4.7109375" style="245" customWidth="1"/>
    <col min="1924" max="1924" width="5.5703125" style="245" customWidth="1"/>
    <col min="1925" max="1926" width="4.7109375" style="245" customWidth="1"/>
    <col min="1927" max="1928" width="5.5703125" style="245" customWidth="1"/>
    <col min="1929" max="1929" width="4.7109375" style="245" customWidth="1"/>
    <col min="1930" max="1931" width="5.5703125" style="245" customWidth="1"/>
    <col min="1932" max="1933" width="4.7109375" style="245" customWidth="1"/>
    <col min="1934" max="1934" width="6.28515625" style="245" customWidth="1"/>
    <col min="1935" max="1935" width="6" style="245" customWidth="1"/>
    <col min="1936" max="1936" width="7.7109375" style="245" customWidth="1"/>
    <col min="1937" max="1937" width="6.7109375" style="245" customWidth="1"/>
    <col min="1938" max="1938" width="10.42578125" style="245" customWidth="1"/>
    <col min="1939" max="1939" width="9.5703125" style="245" customWidth="1"/>
    <col min="1940" max="1940" width="9.7109375" style="245" customWidth="1"/>
    <col min="1941" max="1941" width="8.28515625" style="245" customWidth="1"/>
    <col min="1942" max="1942" width="4.5703125" style="245" customWidth="1"/>
    <col min="1943" max="1943" width="7.5703125" style="245" customWidth="1"/>
    <col min="1944" max="1944" width="5.85546875" style="245" customWidth="1"/>
    <col min="1945" max="1945" width="6.140625" style="245" customWidth="1"/>
    <col min="1946" max="1946" width="6" style="245" customWidth="1"/>
    <col min="1947" max="1947" width="6.28515625" style="245" customWidth="1"/>
    <col min="1948" max="1948" width="8.28515625" style="245" customWidth="1"/>
    <col min="1949" max="1949" width="10.42578125" style="245" customWidth="1"/>
    <col min="1950" max="2148" width="9" style="245"/>
    <col min="2149" max="2149" width="4.140625" style="245" customWidth="1"/>
    <col min="2150" max="2150" width="12.140625" style="245" customWidth="1"/>
    <col min="2151" max="2151" width="26.5703125" style="245" customWidth="1"/>
    <col min="2152" max="2153" width="5" style="245" customWidth="1"/>
    <col min="2154" max="2154" width="4.5703125" style="245" customWidth="1"/>
    <col min="2155" max="2155" width="7.42578125" style="245" customWidth="1"/>
    <col min="2156" max="2156" width="7.28515625" style="245" customWidth="1"/>
    <col min="2157" max="2158" width="4.7109375" style="245" customWidth="1"/>
    <col min="2159" max="2159" width="7.7109375" style="245" customWidth="1"/>
    <col min="2160" max="2161" width="4.7109375" style="245" customWidth="1"/>
    <col min="2162" max="2162" width="5.7109375" style="245" customWidth="1"/>
    <col min="2163" max="2163" width="5.28515625" style="245" customWidth="1"/>
    <col min="2164" max="2169" width="4.7109375" style="245" customWidth="1"/>
    <col min="2170" max="2170" width="5.85546875" style="245" customWidth="1"/>
    <col min="2171" max="2171" width="7.140625" style="245" customWidth="1"/>
    <col min="2172" max="2179" width="4.7109375" style="245" customWidth="1"/>
    <col min="2180" max="2180" width="5.5703125" style="245" customWidth="1"/>
    <col min="2181" max="2182" width="4.7109375" style="245" customWidth="1"/>
    <col min="2183" max="2184" width="5.5703125" style="245" customWidth="1"/>
    <col min="2185" max="2185" width="4.7109375" style="245" customWidth="1"/>
    <col min="2186" max="2187" width="5.5703125" style="245" customWidth="1"/>
    <col min="2188" max="2189" width="4.7109375" style="245" customWidth="1"/>
    <col min="2190" max="2190" width="6.28515625" style="245" customWidth="1"/>
    <col min="2191" max="2191" width="6" style="245" customWidth="1"/>
    <col min="2192" max="2192" width="7.7109375" style="245" customWidth="1"/>
    <col min="2193" max="2193" width="6.7109375" style="245" customWidth="1"/>
    <col min="2194" max="2194" width="10.42578125" style="245" customWidth="1"/>
    <col min="2195" max="2195" width="9.5703125" style="245" customWidth="1"/>
    <col min="2196" max="2196" width="9.7109375" style="245" customWidth="1"/>
    <col min="2197" max="2197" width="8.28515625" style="245" customWidth="1"/>
    <col min="2198" max="2198" width="4.5703125" style="245" customWidth="1"/>
    <col min="2199" max="2199" width="7.5703125" style="245" customWidth="1"/>
    <col min="2200" max="2200" width="5.85546875" style="245" customWidth="1"/>
    <col min="2201" max="2201" width="6.140625" style="245" customWidth="1"/>
    <col min="2202" max="2202" width="6" style="245" customWidth="1"/>
    <col min="2203" max="2203" width="6.28515625" style="245" customWidth="1"/>
    <col min="2204" max="2204" width="8.28515625" style="245" customWidth="1"/>
    <col min="2205" max="2205" width="10.42578125" style="245" customWidth="1"/>
    <col min="2206" max="2404" width="9" style="245"/>
    <col min="2405" max="2405" width="4.140625" style="245" customWidth="1"/>
    <col min="2406" max="2406" width="12.140625" style="245" customWidth="1"/>
    <col min="2407" max="2407" width="26.5703125" style="245" customWidth="1"/>
    <col min="2408" max="2409" width="5" style="245" customWidth="1"/>
    <col min="2410" max="2410" width="4.5703125" style="245" customWidth="1"/>
    <col min="2411" max="2411" width="7.42578125" style="245" customWidth="1"/>
    <col min="2412" max="2412" width="7.28515625" style="245" customWidth="1"/>
    <col min="2413" max="2414" width="4.7109375" style="245" customWidth="1"/>
    <col min="2415" max="2415" width="7.7109375" style="245" customWidth="1"/>
    <col min="2416" max="2417" width="4.7109375" style="245" customWidth="1"/>
    <col min="2418" max="2418" width="5.7109375" style="245" customWidth="1"/>
    <col min="2419" max="2419" width="5.28515625" style="245" customWidth="1"/>
    <col min="2420" max="2425" width="4.7109375" style="245" customWidth="1"/>
    <col min="2426" max="2426" width="5.85546875" style="245" customWidth="1"/>
    <col min="2427" max="2427" width="7.140625" style="245" customWidth="1"/>
    <col min="2428" max="2435" width="4.7109375" style="245" customWidth="1"/>
    <col min="2436" max="2436" width="5.5703125" style="245" customWidth="1"/>
    <col min="2437" max="2438" width="4.7109375" style="245" customWidth="1"/>
    <col min="2439" max="2440" width="5.5703125" style="245" customWidth="1"/>
    <col min="2441" max="2441" width="4.7109375" style="245" customWidth="1"/>
    <col min="2442" max="2443" width="5.5703125" style="245" customWidth="1"/>
    <col min="2444" max="2445" width="4.7109375" style="245" customWidth="1"/>
    <col min="2446" max="2446" width="6.28515625" style="245" customWidth="1"/>
    <col min="2447" max="2447" width="6" style="245" customWidth="1"/>
    <col min="2448" max="2448" width="7.7109375" style="245" customWidth="1"/>
    <col min="2449" max="2449" width="6.7109375" style="245" customWidth="1"/>
    <col min="2450" max="2450" width="10.42578125" style="245" customWidth="1"/>
    <col min="2451" max="2451" width="9.5703125" style="245" customWidth="1"/>
    <col min="2452" max="2452" width="9.7109375" style="245" customWidth="1"/>
    <col min="2453" max="2453" width="8.28515625" style="245" customWidth="1"/>
    <col min="2454" max="2454" width="4.5703125" style="245" customWidth="1"/>
    <col min="2455" max="2455" width="7.5703125" style="245" customWidth="1"/>
    <col min="2456" max="2456" width="5.85546875" style="245" customWidth="1"/>
    <col min="2457" max="2457" width="6.140625" style="245" customWidth="1"/>
    <col min="2458" max="2458" width="6" style="245" customWidth="1"/>
    <col min="2459" max="2459" width="6.28515625" style="245" customWidth="1"/>
    <col min="2460" max="2460" width="8.28515625" style="245" customWidth="1"/>
    <col min="2461" max="2461" width="10.42578125" style="245" customWidth="1"/>
    <col min="2462" max="2660" width="9" style="245"/>
    <col min="2661" max="2661" width="4.140625" style="245" customWidth="1"/>
    <col min="2662" max="2662" width="12.140625" style="245" customWidth="1"/>
    <col min="2663" max="2663" width="26.5703125" style="245" customWidth="1"/>
    <col min="2664" max="2665" width="5" style="245" customWidth="1"/>
    <col min="2666" max="2666" width="4.5703125" style="245" customWidth="1"/>
    <col min="2667" max="2667" width="7.42578125" style="245" customWidth="1"/>
    <col min="2668" max="2668" width="7.28515625" style="245" customWidth="1"/>
    <col min="2669" max="2670" width="4.7109375" style="245" customWidth="1"/>
    <col min="2671" max="2671" width="7.7109375" style="245" customWidth="1"/>
    <col min="2672" max="2673" width="4.7109375" style="245" customWidth="1"/>
    <col min="2674" max="2674" width="5.7109375" style="245" customWidth="1"/>
    <col min="2675" max="2675" width="5.28515625" style="245" customWidth="1"/>
    <col min="2676" max="2681" width="4.7109375" style="245" customWidth="1"/>
    <col min="2682" max="2682" width="5.85546875" style="245" customWidth="1"/>
    <col min="2683" max="2683" width="7.140625" style="245" customWidth="1"/>
    <col min="2684" max="2691" width="4.7109375" style="245" customWidth="1"/>
    <col min="2692" max="2692" width="5.5703125" style="245" customWidth="1"/>
    <col min="2693" max="2694" width="4.7109375" style="245" customWidth="1"/>
    <col min="2695" max="2696" width="5.5703125" style="245" customWidth="1"/>
    <col min="2697" max="2697" width="4.7109375" style="245" customWidth="1"/>
    <col min="2698" max="2699" width="5.5703125" style="245" customWidth="1"/>
    <col min="2700" max="2701" width="4.7109375" style="245" customWidth="1"/>
    <col min="2702" max="2702" width="6.28515625" style="245" customWidth="1"/>
    <col min="2703" max="2703" width="6" style="245" customWidth="1"/>
    <col min="2704" max="2704" width="7.7109375" style="245" customWidth="1"/>
    <col min="2705" max="2705" width="6.7109375" style="245" customWidth="1"/>
    <col min="2706" max="2706" width="10.42578125" style="245" customWidth="1"/>
    <col min="2707" max="2707" width="9.5703125" style="245" customWidth="1"/>
    <col min="2708" max="2708" width="9.7109375" style="245" customWidth="1"/>
    <col min="2709" max="2709" width="8.28515625" style="245" customWidth="1"/>
    <col min="2710" max="2710" width="4.5703125" style="245" customWidth="1"/>
    <col min="2711" max="2711" width="7.5703125" style="245" customWidth="1"/>
    <col min="2712" max="2712" width="5.85546875" style="245" customWidth="1"/>
    <col min="2713" max="2713" width="6.140625" style="245" customWidth="1"/>
    <col min="2714" max="2714" width="6" style="245" customWidth="1"/>
    <col min="2715" max="2715" width="6.28515625" style="245" customWidth="1"/>
    <col min="2716" max="2716" width="8.28515625" style="245" customWidth="1"/>
    <col min="2717" max="2717" width="10.42578125" style="245" customWidth="1"/>
    <col min="2718" max="2916" width="9" style="245"/>
    <col min="2917" max="2917" width="4.140625" style="245" customWidth="1"/>
    <col min="2918" max="2918" width="12.140625" style="245" customWidth="1"/>
    <col min="2919" max="2919" width="26.5703125" style="245" customWidth="1"/>
    <col min="2920" max="2921" width="5" style="245" customWidth="1"/>
    <col min="2922" max="2922" width="4.5703125" style="245" customWidth="1"/>
    <col min="2923" max="2923" width="7.42578125" style="245" customWidth="1"/>
    <col min="2924" max="2924" width="7.28515625" style="245" customWidth="1"/>
    <col min="2925" max="2926" width="4.7109375" style="245" customWidth="1"/>
    <col min="2927" max="2927" width="7.7109375" style="245" customWidth="1"/>
    <col min="2928" max="2929" width="4.7109375" style="245" customWidth="1"/>
    <col min="2930" max="2930" width="5.7109375" style="245" customWidth="1"/>
    <col min="2931" max="2931" width="5.28515625" style="245" customWidth="1"/>
    <col min="2932" max="2937" width="4.7109375" style="245" customWidth="1"/>
    <col min="2938" max="2938" width="5.85546875" style="245" customWidth="1"/>
    <col min="2939" max="2939" width="7.140625" style="245" customWidth="1"/>
    <col min="2940" max="2947" width="4.7109375" style="245" customWidth="1"/>
    <col min="2948" max="2948" width="5.5703125" style="245" customWidth="1"/>
    <col min="2949" max="2950" width="4.7109375" style="245" customWidth="1"/>
    <col min="2951" max="2952" width="5.5703125" style="245" customWidth="1"/>
    <col min="2953" max="2953" width="4.7109375" style="245" customWidth="1"/>
    <col min="2954" max="2955" width="5.5703125" style="245" customWidth="1"/>
    <col min="2956" max="2957" width="4.7109375" style="245" customWidth="1"/>
    <col min="2958" max="2958" width="6.28515625" style="245" customWidth="1"/>
    <col min="2959" max="2959" width="6" style="245" customWidth="1"/>
    <col min="2960" max="2960" width="7.7109375" style="245" customWidth="1"/>
    <col min="2961" max="2961" width="6.7109375" style="245" customWidth="1"/>
    <col min="2962" max="2962" width="10.42578125" style="245" customWidth="1"/>
    <col min="2963" max="2963" width="9.5703125" style="245" customWidth="1"/>
    <col min="2964" max="2964" width="9.7109375" style="245" customWidth="1"/>
    <col min="2965" max="2965" width="8.28515625" style="245" customWidth="1"/>
    <col min="2966" max="2966" width="4.5703125" style="245" customWidth="1"/>
    <col min="2967" max="2967" width="7.5703125" style="245" customWidth="1"/>
    <col min="2968" max="2968" width="5.85546875" style="245" customWidth="1"/>
    <col min="2969" max="2969" width="6.140625" style="245" customWidth="1"/>
    <col min="2970" max="2970" width="6" style="245" customWidth="1"/>
    <col min="2971" max="2971" width="6.28515625" style="245" customWidth="1"/>
    <col min="2972" max="2972" width="8.28515625" style="245" customWidth="1"/>
    <col min="2973" max="2973" width="10.42578125" style="245" customWidth="1"/>
    <col min="2974" max="3172" width="9" style="245"/>
    <col min="3173" max="3173" width="4.140625" style="245" customWidth="1"/>
    <col min="3174" max="3174" width="12.140625" style="245" customWidth="1"/>
    <col min="3175" max="3175" width="26.5703125" style="245" customWidth="1"/>
    <col min="3176" max="3177" width="5" style="245" customWidth="1"/>
    <col min="3178" max="3178" width="4.5703125" style="245" customWidth="1"/>
    <col min="3179" max="3179" width="7.42578125" style="245" customWidth="1"/>
    <col min="3180" max="3180" width="7.28515625" style="245" customWidth="1"/>
    <col min="3181" max="3182" width="4.7109375" style="245" customWidth="1"/>
    <col min="3183" max="3183" width="7.7109375" style="245" customWidth="1"/>
    <col min="3184" max="3185" width="4.7109375" style="245" customWidth="1"/>
    <col min="3186" max="3186" width="5.7109375" style="245" customWidth="1"/>
    <col min="3187" max="3187" width="5.28515625" style="245" customWidth="1"/>
    <col min="3188" max="3193" width="4.7109375" style="245" customWidth="1"/>
    <col min="3194" max="3194" width="5.85546875" style="245" customWidth="1"/>
    <col min="3195" max="3195" width="7.140625" style="245" customWidth="1"/>
    <col min="3196" max="3203" width="4.7109375" style="245" customWidth="1"/>
    <col min="3204" max="3204" width="5.5703125" style="245" customWidth="1"/>
    <col min="3205" max="3206" width="4.7109375" style="245" customWidth="1"/>
    <col min="3207" max="3208" width="5.5703125" style="245" customWidth="1"/>
    <col min="3209" max="3209" width="4.7109375" style="245" customWidth="1"/>
    <col min="3210" max="3211" width="5.5703125" style="245" customWidth="1"/>
    <col min="3212" max="3213" width="4.7109375" style="245" customWidth="1"/>
    <col min="3214" max="3214" width="6.28515625" style="245" customWidth="1"/>
    <col min="3215" max="3215" width="6" style="245" customWidth="1"/>
    <col min="3216" max="3216" width="7.7109375" style="245" customWidth="1"/>
    <col min="3217" max="3217" width="6.7109375" style="245" customWidth="1"/>
    <col min="3218" max="3218" width="10.42578125" style="245" customWidth="1"/>
    <col min="3219" max="3219" width="9.5703125" style="245" customWidth="1"/>
    <col min="3220" max="3220" width="9.7109375" style="245" customWidth="1"/>
    <col min="3221" max="3221" width="8.28515625" style="245" customWidth="1"/>
    <col min="3222" max="3222" width="4.5703125" style="245" customWidth="1"/>
    <col min="3223" max="3223" width="7.5703125" style="245" customWidth="1"/>
    <col min="3224" max="3224" width="5.85546875" style="245" customWidth="1"/>
    <col min="3225" max="3225" width="6.140625" style="245" customWidth="1"/>
    <col min="3226" max="3226" width="6" style="245" customWidth="1"/>
    <col min="3227" max="3227" width="6.28515625" style="245" customWidth="1"/>
    <col min="3228" max="3228" width="8.28515625" style="245" customWidth="1"/>
    <col min="3229" max="3229" width="10.42578125" style="245" customWidth="1"/>
    <col min="3230" max="3428" width="9" style="245"/>
    <col min="3429" max="3429" width="4.140625" style="245" customWidth="1"/>
    <col min="3430" max="3430" width="12.140625" style="245" customWidth="1"/>
    <col min="3431" max="3431" width="26.5703125" style="245" customWidth="1"/>
    <col min="3432" max="3433" width="5" style="245" customWidth="1"/>
    <col min="3434" max="3434" width="4.5703125" style="245" customWidth="1"/>
    <col min="3435" max="3435" width="7.42578125" style="245" customWidth="1"/>
    <col min="3436" max="3436" width="7.28515625" style="245" customWidth="1"/>
    <col min="3437" max="3438" width="4.7109375" style="245" customWidth="1"/>
    <col min="3439" max="3439" width="7.7109375" style="245" customWidth="1"/>
    <col min="3440" max="3441" width="4.7109375" style="245" customWidth="1"/>
    <col min="3442" max="3442" width="5.7109375" style="245" customWidth="1"/>
    <col min="3443" max="3443" width="5.28515625" style="245" customWidth="1"/>
    <col min="3444" max="3449" width="4.7109375" style="245" customWidth="1"/>
    <col min="3450" max="3450" width="5.85546875" style="245" customWidth="1"/>
    <col min="3451" max="3451" width="7.140625" style="245" customWidth="1"/>
    <col min="3452" max="3459" width="4.7109375" style="245" customWidth="1"/>
    <col min="3460" max="3460" width="5.5703125" style="245" customWidth="1"/>
    <col min="3461" max="3462" width="4.7109375" style="245" customWidth="1"/>
    <col min="3463" max="3464" width="5.5703125" style="245" customWidth="1"/>
    <col min="3465" max="3465" width="4.7109375" style="245" customWidth="1"/>
    <col min="3466" max="3467" width="5.5703125" style="245" customWidth="1"/>
    <col min="3468" max="3469" width="4.7109375" style="245" customWidth="1"/>
    <col min="3470" max="3470" width="6.28515625" style="245" customWidth="1"/>
    <col min="3471" max="3471" width="6" style="245" customWidth="1"/>
    <col min="3472" max="3472" width="7.7109375" style="245" customWidth="1"/>
    <col min="3473" max="3473" width="6.7109375" style="245" customWidth="1"/>
    <col min="3474" max="3474" width="10.42578125" style="245" customWidth="1"/>
    <col min="3475" max="3475" width="9.5703125" style="245" customWidth="1"/>
    <col min="3476" max="3476" width="9.7109375" style="245" customWidth="1"/>
    <col min="3477" max="3477" width="8.28515625" style="245" customWidth="1"/>
    <col min="3478" max="3478" width="4.5703125" style="245" customWidth="1"/>
    <col min="3479" max="3479" width="7.5703125" style="245" customWidth="1"/>
    <col min="3480" max="3480" width="5.85546875" style="245" customWidth="1"/>
    <col min="3481" max="3481" width="6.140625" style="245" customWidth="1"/>
    <col min="3482" max="3482" width="6" style="245" customWidth="1"/>
    <col min="3483" max="3483" width="6.28515625" style="245" customWidth="1"/>
    <col min="3484" max="3484" width="8.28515625" style="245" customWidth="1"/>
    <col min="3485" max="3485" width="10.42578125" style="245" customWidth="1"/>
    <col min="3486" max="3684" width="9" style="245"/>
    <col min="3685" max="3685" width="4.140625" style="245" customWidth="1"/>
    <col min="3686" max="3686" width="12.140625" style="245" customWidth="1"/>
    <col min="3687" max="3687" width="26.5703125" style="245" customWidth="1"/>
    <col min="3688" max="3689" width="5" style="245" customWidth="1"/>
    <col min="3690" max="3690" width="4.5703125" style="245" customWidth="1"/>
    <col min="3691" max="3691" width="7.42578125" style="245" customWidth="1"/>
    <col min="3692" max="3692" width="7.28515625" style="245" customWidth="1"/>
    <col min="3693" max="3694" width="4.7109375" style="245" customWidth="1"/>
    <col min="3695" max="3695" width="7.7109375" style="245" customWidth="1"/>
    <col min="3696" max="3697" width="4.7109375" style="245" customWidth="1"/>
    <col min="3698" max="3698" width="5.7109375" style="245" customWidth="1"/>
    <col min="3699" max="3699" width="5.28515625" style="245" customWidth="1"/>
    <col min="3700" max="3705" width="4.7109375" style="245" customWidth="1"/>
    <col min="3706" max="3706" width="5.85546875" style="245" customWidth="1"/>
    <col min="3707" max="3707" width="7.140625" style="245" customWidth="1"/>
    <col min="3708" max="3715" width="4.7109375" style="245" customWidth="1"/>
    <col min="3716" max="3716" width="5.5703125" style="245" customWidth="1"/>
    <col min="3717" max="3718" width="4.7109375" style="245" customWidth="1"/>
    <col min="3719" max="3720" width="5.5703125" style="245" customWidth="1"/>
    <col min="3721" max="3721" width="4.7109375" style="245" customWidth="1"/>
    <col min="3722" max="3723" width="5.5703125" style="245" customWidth="1"/>
    <col min="3724" max="3725" width="4.7109375" style="245" customWidth="1"/>
    <col min="3726" max="3726" width="6.28515625" style="245" customWidth="1"/>
    <col min="3727" max="3727" width="6" style="245" customWidth="1"/>
    <col min="3728" max="3728" width="7.7109375" style="245" customWidth="1"/>
    <col min="3729" max="3729" width="6.7109375" style="245" customWidth="1"/>
    <col min="3730" max="3730" width="10.42578125" style="245" customWidth="1"/>
    <col min="3731" max="3731" width="9.5703125" style="245" customWidth="1"/>
    <col min="3732" max="3732" width="9.7109375" style="245" customWidth="1"/>
    <col min="3733" max="3733" width="8.28515625" style="245" customWidth="1"/>
    <col min="3734" max="3734" width="4.5703125" style="245" customWidth="1"/>
    <col min="3735" max="3735" width="7.5703125" style="245" customWidth="1"/>
    <col min="3736" max="3736" width="5.85546875" style="245" customWidth="1"/>
    <col min="3737" max="3737" width="6.140625" style="245" customWidth="1"/>
    <col min="3738" max="3738" width="6" style="245" customWidth="1"/>
    <col min="3739" max="3739" width="6.28515625" style="245" customWidth="1"/>
    <col min="3740" max="3740" width="8.28515625" style="245" customWidth="1"/>
    <col min="3741" max="3741" width="10.42578125" style="245" customWidth="1"/>
    <col min="3742" max="3940" width="9" style="245"/>
    <col min="3941" max="3941" width="4.140625" style="245" customWidth="1"/>
    <col min="3942" max="3942" width="12.140625" style="245" customWidth="1"/>
    <col min="3943" max="3943" width="26.5703125" style="245" customWidth="1"/>
    <col min="3944" max="3945" width="5" style="245" customWidth="1"/>
    <col min="3946" max="3946" width="4.5703125" style="245" customWidth="1"/>
    <col min="3947" max="3947" width="7.42578125" style="245" customWidth="1"/>
    <col min="3948" max="3948" width="7.28515625" style="245" customWidth="1"/>
    <col min="3949" max="3950" width="4.7109375" style="245" customWidth="1"/>
    <col min="3951" max="3951" width="7.7109375" style="245" customWidth="1"/>
    <col min="3952" max="3953" width="4.7109375" style="245" customWidth="1"/>
    <col min="3954" max="3954" width="5.7109375" style="245" customWidth="1"/>
    <col min="3955" max="3955" width="5.28515625" style="245" customWidth="1"/>
    <col min="3956" max="3961" width="4.7109375" style="245" customWidth="1"/>
    <col min="3962" max="3962" width="5.85546875" style="245" customWidth="1"/>
    <col min="3963" max="3963" width="7.140625" style="245" customWidth="1"/>
    <col min="3964" max="3971" width="4.7109375" style="245" customWidth="1"/>
    <col min="3972" max="3972" width="5.5703125" style="245" customWidth="1"/>
    <col min="3973" max="3974" width="4.7109375" style="245" customWidth="1"/>
    <col min="3975" max="3976" width="5.5703125" style="245" customWidth="1"/>
    <col min="3977" max="3977" width="4.7109375" style="245" customWidth="1"/>
    <col min="3978" max="3979" width="5.5703125" style="245" customWidth="1"/>
    <col min="3980" max="3981" width="4.7109375" style="245" customWidth="1"/>
    <col min="3982" max="3982" width="6.28515625" style="245" customWidth="1"/>
    <col min="3983" max="3983" width="6" style="245" customWidth="1"/>
    <col min="3984" max="3984" width="7.7109375" style="245" customWidth="1"/>
    <col min="3985" max="3985" width="6.7109375" style="245" customWidth="1"/>
    <col min="3986" max="3986" width="10.42578125" style="245" customWidth="1"/>
    <col min="3987" max="3987" width="9.5703125" style="245" customWidth="1"/>
    <col min="3988" max="3988" width="9.7109375" style="245" customWidth="1"/>
    <col min="3989" max="3989" width="8.28515625" style="245" customWidth="1"/>
    <col min="3990" max="3990" width="4.5703125" style="245" customWidth="1"/>
    <col min="3991" max="3991" width="7.5703125" style="245" customWidth="1"/>
    <col min="3992" max="3992" width="5.85546875" style="245" customWidth="1"/>
    <col min="3993" max="3993" width="6.140625" style="245" customWidth="1"/>
    <col min="3994" max="3994" width="6" style="245" customWidth="1"/>
    <col min="3995" max="3995" width="6.28515625" style="245" customWidth="1"/>
    <col min="3996" max="3996" width="8.28515625" style="245" customWidth="1"/>
    <col min="3997" max="3997" width="10.42578125" style="245" customWidth="1"/>
    <col min="3998" max="4196" width="9" style="245"/>
    <col min="4197" max="4197" width="4.140625" style="245" customWidth="1"/>
    <col min="4198" max="4198" width="12.140625" style="245" customWidth="1"/>
    <col min="4199" max="4199" width="26.5703125" style="245" customWidth="1"/>
    <col min="4200" max="4201" width="5" style="245" customWidth="1"/>
    <col min="4202" max="4202" width="4.5703125" style="245" customWidth="1"/>
    <col min="4203" max="4203" width="7.42578125" style="245" customWidth="1"/>
    <col min="4204" max="4204" width="7.28515625" style="245" customWidth="1"/>
    <col min="4205" max="4206" width="4.7109375" style="245" customWidth="1"/>
    <col min="4207" max="4207" width="7.7109375" style="245" customWidth="1"/>
    <col min="4208" max="4209" width="4.7109375" style="245" customWidth="1"/>
    <col min="4210" max="4210" width="5.7109375" style="245" customWidth="1"/>
    <col min="4211" max="4211" width="5.28515625" style="245" customWidth="1"/>
    <col min="4212" max="4217" width="4.7109375" style="245" customWidth="1"/>
    <col min="4218" max="4218" width="5.85546875" style="245" customWidth="1"/>
    <col min="4219" max="4219" width="7.140625" style="245" customWidth="1"/>
    <col min="4220" max="4227" width="4.7109375" style="245" customWidth="1"/>
    <col min="4228" max="4228" width="5.5703125" style="245" customWidth="1"/>
    <col min="4229" max="4230" width="4.7109375" style="245" customWidth="1"/>
    <col min="4231" max="4232" width="5.5703125" style="245" customWidth="1"/>
    <col min="4233" max="4233" width="4.7109375" style="245" customWidth="1"/>
    <col min="4234" max="4235" width="5.5703125" style="245" customWidth="1"/>
    <col min="4236" max="4237" width="4.7109375" style="245" customWidth="1"/>
    <col min="4238" max="4238" width="6.28515625" style="245" customWidth="1"/>
    <col min="4239" max="4239" width="6" style="245" customWidth="1"/>
    <col min="4240" max="4240" width="7.7109375" style="245" customWidth="1"/>
    <col min="4241" max="4241" width="6.7109375" style="245" customWidth="1"/>
    <col min="4242" max="4242" width="10.42578125" style="245" customWidth="1"/>
    <col min="4243" max="4243" width="9.5703125" style="245" customWidth="1"/>
    <col min="4244" max="4244" width="9.7109375" style="245" customWidth="1"/>
    <col min="4245" max="4245" width="8.28515625" style="245" customWidth="1"/>
    <col min="4246" max="4246" width="4.5703125" style="245" customWidth="1"/>
    <col min="4247" max="4247" width="7.5703125" style="245" customWidth="1"/>
    <col min="4248" max="4248" width="5.85546875" style="245" customWidth="1"/>
    <col min="4249" max="4249" width="6.140625" style="245" customWidth="1"/>
    <col min="4250" max="4250" width="6" style="245" customWidth="1"/>
    <col min="4251" max="4251" width="6.28515625" style="245" customWidth="1"/>
    <col min="4252" max="4252" width="8.28515625" style="245" customWidth="1"/>
    <col min="4253" max="4253" width="10.42578125" style="245" customWidth="1"/>
    <col min="4254" max="4452" width="9" style="245"/>
    <col min="4453" max="4453" width="4.140625" style="245" customWidth="1"/>
    <col min="4454" max="4454" width="12.140625" style="245" customWidth="1"/>
    <col min="4455" max="4455" width="26.5703125" style="245" customWidth="1"/>
    <col min="4456" max="4457" width="5" style="245" customWidth="1"/>
    <col min="4458" max="4458" width="4.5703125" style="245" customWidth="1"/>
    <col min="4459" max="4459" width="7.42578125" style="245" customWidth="1"/>
    <col min="4460" max="4460" width="7.28515625" style="245" customWidth="1"/>
    <col min="4461" max="4462" width="4.7109375" style="245" customWidth="1"/>
    <col min="4463" max="4463" width="7.7109375" style="245" customWidth="1"/>
    <col min="4464" max="4465" width="4.7109375" style="245" customWidth="1"/>
    <col min="4466" max="4466" width="5.7109375" style="245" customWidth="1"/>
    <col min="4467" max="4467" width="5.28515625" style="245" customWidth="1"/>
    <col min="4468" max="4473" width="4.7109375" style="245" customWidth="1"/>
    <col min="4474" max="4474" width="5.85546875" style="245" customWidth="1"/>
    <col min="4475" max="4475" width="7.140625" style="245" customWidth="1"/>
    <col min="4476" max="4483" width="4.7109375" style="245" customWidth="1"/>
    <col min="4484" max="4484" width="5.5703125" style="245" customWidth="1"/>
    <col min="4485" max="4486" width="4.7109375" style="245" customWidth="1"/>
    <col min="4487" max="4488" width="5.5703125" style="245" customWidth="1"/>
    <col min="4489" max="4489" width="4.7109375" style="245" customWidth="1"/>
    <col min="4490" max="4491" width="5.5703125" style="245" customWidth="1"/>
    <col min="4492" max="4493" width="4.7109375" style="245" customWidth="1"/>
    <col min="4494" max="4494" width="6.28515625" style="245" customWidth="1"/>
    <col min="4495" max="4495" width="6" style="245" customWidth="1"/>
    <col min="4496" max="4496" width="7.7109375" style="245" customWidth="1"/>
    <col min="4497" max="4497" width="6.7109375" style="245" customWidth="1"/>
    <col min="4498" max="4498" width="10.42578125" style="245" customWidth="1"/>
    <col min="4499" max="4499" width="9.5703125" style="245" customWidth="1"/>
    <col min="4500" max="4500" width="9.7109375" style="245" customWidth="1"/>
    <col min="4501" max="4501" width="8.28515625" style="245" customWidth="1"/>
    <col min="4502" max="4502" width="4.5703125" style="245" customWidth="1"/>
    <col min="4503" max="4503" width="7.5703125" style="245" customWidth="1"/>
    <col min="4504" max="4504" width="5.85546875" style="245" customWidth="1"/>
    <col min="4505" max="4505" width="6.140625" style="245" customWidth="1"/>
    <col min="4506" max="4506" width="6" style="245" customWidth="1"/>
    <col min="4507" max="4507" width="6.28515625" style="245" customWidth="1"/>
    <col min="4508" max="4508" width="8.28515625" style="245" customWidth="1"/>
    <col min="4509" max="4509" width="10.42578125" style="245" customWidth="1"/>
    <col min="4510" max="4708" width="9" style="245"/>
    <col min="4709" max="4709" width="4.140625" style="245" customWidth="1"/>
    <col min="4710" max="4710" width="12.140625" style="245" customWidth="1"/>
    <col min="4711" max="4711" width="26.5703125" style="245" customWidth="1"/>
    <col min="4712" max="4713" width="5" style="245" customWidth="1"/>
    <col min="4714" max="4714" width="4.5703125" style="245" customWidth="1"/>
    <col min="4715" max="4715" width="7.42578125" style="245" customWidth="1"/>
    <col min="4716" max="4716" width="7.28515625" style="245" customWidth="1"/>
    <col min="4717" max="4718" width="4.7109375" style="245" customWidth="1"/>
    <col min="4719" max="4719" width="7.7109375" style="245" customWidth="1"/>
    <col min="4720" max="4721" width="4.7109375" style="245" customWidth="1"/>
    <col min="4722" max="4722" width="5.7109375" style="245" customWidth="1"/>
    <col min="4723" max="4723" width="5.28515625" style="245" customWidth="1"/>
    <col min="4724" max="4729" width="4.7109375" style="245" customWidth="1"/>
    <col min="4730" max="4730" width="5.85546875" style="245" customWidth="1"/>
    <col min="4731" max="4731" width="7.140625" style="245" customWidth="1"/>
    <col min="4732" max="4739" width="4.7109375" style="245" customWidth="1"/>
    <col min="4740" max="4740" width="5.5703125" style="245" customWidth="1"/>
    <col min="4741" max="4742" width="4.7109375" style="245" customWidth="1"/>
    <col min="4743" max="4744" width="5.5703125" style="245" customWidth="1"/>
    <col min="4745" max="4745" width="4.7109375" style="245" customWidth="1"/>
    <col min="4746" max="4747" width="5.5703125" style="245" customWidth="1"/>
    <col min="4748" max="4749" width="4.7109375" style="245" customWidth="1"/>
    <col min="4750" max="4750" width="6.28515625" style="245" customWidth="1"/>
    <col min="4751" max="4751" width="6" style="245" customWidth="1"/>
    <col min="4752" max="4752" width="7.7109375" style="245" customWidth="1"/>
    <col min="4753" max="4753" width="6.7109375" style="245" customWidth="1"/>
    <col min="4754" max="4754" width="10.42578125" style="245" customWidth="1"/>
    <col min="4755" max="4755" width="9.5703125" style="245" customWidth="1"/>
    <col min="4756" max="4756" width="9.7109375" style="245" customWidth="1"/>
    <col min="4757" max="4757" width="8.28515625" style="245" customWidth="1"/>
    <col min="4758" max="4758" width="4.5703125" style="245" customWidth="1"/>
    <col min="4759" max="4759" width="7.5703125" style="245" customWidth="1"/>
    <col min="4760" max="4760" width="5.85546875" style="245" customWidth="1"/>
    <col min="4761" max="4761" width="6.140625" style="245" customWidth="1"/>
    <col min="4762" max="4762" width="6" style="245" customWidth="1"/>
    <col min="4763" max="4763" width="6.28515625" style="245" customWidth="1"/>
    <col min="4764" max="4764" width="8.28515625" style="245" customWidth="1"/>
    <col min="4765" max="4765" width="10.42578125" style="245" customWidth="1"/>
    <col min="4766" max="4964" width="9" style="245"/>
    <col min="4965" max="4965" width="4.140625" style="245" customWidth="1"/>
    <col min="4966" max="4966" width="12.140625" style="245" customWidth="1"/>
    <col min="4967" max="4967" width="26.5703125" style="245" customWidth="1"/>
    <col min="4968" max="4969" width="5" style="245" customWidth="1"/>
    <col min="4970" max="4970" width="4.5703125" style="245" customWidth="1"/>
    <col min="4971" max="4971" width="7.42578125" style="245" customWidth="1"/>
    <col min="4972" max="4972" width="7.28515625" style="245" customWidth="1"/>
    <col min="4973" max="4974" width="4.7109375" style="245" customWidth="1"/>
    <col min="4975" max="4975" width="7.7109375" style="245" customWidth="1"/>
    <col min="4976" max="4977" width="4.7109375" style="245" customWidth="1"/>
    <col min="4978" max="4978" width="5.7109375" style="245" customWidth="1"/>
    <col min="4979" max="4979" width="5.28515625" style="245" customWidth="1"/>
    <col min="4980" max="4985" width="4.7109375" style="245" customWidth="1"/>
    <col min="4986" max="4986" width="5.85546875" style="245" customWidth="1"/>
    <col min="4987" max="4987" width="7.140625" style="245" customWidth="1"/>
    <col min="4988" max="4995" width="4.7109375" style="245" customWidth="1"/>
    <col min="4996" max="4996" width="5.5703125" style="245" customWidth="1"/>
    <col min="4997" max="4998" width="4.7109375" style="245" customWidth="1"/>
    <col min="4999" max="5000" width="5.5703125" style="245" customWidth="1"/>
    <col min="5001" max="5001" width="4.7109375" style="245" customWidth="1"/>
    <col min="5002" max="5003" width="5.5703125" style="245" customWidth="1"/>
    <col min="5004" max="5005" width="4.7109375" style="245" customWidth="1"/>
    <col min="5006" max="5006" width="6.28515625" style="245" customWidth="1"/>
    <col min="5007" max="5007" width="6" style="245" customWidth="1"/>
    <col min="5008" max="5008" width="7.7109375" style="245" customWidth="1"/>
    <col min="5009" max="5009" width="6.7109375" style="245" customWidth="1"/>
    <col min="5010" max="5010" width="10.42578125" style="245" customWidth="1"/>
    <col min="5011" max="5011" width="9.5703125" style="245" customWidth="1"/>
    <col min="5012" max="5012" width="9.7109375" style="245" customWidth="1"/>
    <col min="5013" max="5013" width="8.28515625" style="245" customWidth="1"/>
    <col min="5014" max="5014" width="4.5703125" style="245" customWidth="1"/>
    <col min="5015" max="5015" width="7.5703125" style="245" customWidth="1"/>
    <col min="5016" max="5016" width="5.85546875" style="245" customWidth="1"/>
    <col min="5017" max="5017" width="6.140625" style="245" customWidth="1"/>
    <col min="5018" max="5018" width="6" style="245" customWidth="1"/>
    <col min="5019" max="5019" width="6.28515625" style="245" customWidth="1"/>
    <col min="5020" max="5020" width="8.28515625" style="245" customWidth="1"/>
    <col min="5021" max="5021" width="10.42578125" style="245" customWidth="1"/>
    <col min="5022" max="5220" width="9" style="245"/>
    <col min="5221" max="5221" width="4.140625" style="245" customWidth="1"/>
    <col min="5222" max="5222" width="12.140625" style="245" customWidth="1"/>
    <col min="5223" max="5223" width="26.5703125" style="245" customWidth="1"/>
    <col min="5224" max="5225" width="5" style="245" customWidth="1"/>
    <col min="5226" max="5226" width="4.5703125" style="245" customWidth="1"/>
    <col min="5227" max="5227" width="7.42578125" style="245" customWidth="1"/>
    <col min="5228" max="5228" width="7.28515625" style="245" customWidth="1"/>
    <col min="5229" max="5230" width="4.7109375" style="245" customWidth="1"/>
    <col min="5231" max="5231" width="7.7109375" style="245" customWidth="1"/>
    <col min="5232" max="5233" width="4.7109375" style="245" customWidth="1"/>
    <col min="5234" max="5234" width="5.7109375" style="245" customWidth="1"/>
    <col min="5235" max="5235" width="5.28515625" style="245" customWidth="1"/>
    <col min="5236" max="5241" width="4.7109375" style="245" customWidth="1"/>
    <col min="5242" max="5242" width="5.85546875" style="245" customWidth="1"/>
    <col min="5243" max="5243" width="7.140625" style="245" customWidth="1"/>
    <col min="5244" max="5251" width="4.7109375" style="245" customWidth="1"/>
    <col min="5252" max="5252" width="5.5703125" style="245" customWidth="1"/>
    <col min="5253" max="5254" width="4.7109375" style="245" customWidth="1"/>
    <col min="5255" max="5256" width="5.5703125" style="245" customWidth="1"/>
    <col min="5257" max="5257" width="4.7109375" style="245" customWidth="1"/>
    <col min="5258" max="5259" width="5.5703125" style="245" customWidth="1"/>
    <col min="5260" max="5261" width="4.7109375" style="245" customWidth="1"/>
    <col min="5262" max="5262" width="6.28515625" style="245" customWidth="1"/>
    <col min="5263" max="5263" width="6" style="245" customWidth="1"/>
    <col min="5264" max="5264" width="7.7109375" style="245" customWidth="1"/>
    <col min="5265" max="5265" width="6.7109375" style="245" customWidth="1"/>
    <col min="5266" max="5266" width="10.42578125" style="245" customWidth="1"/>
    <col min="5267" max="5267" width="9.5703125" style="245" customWidth="1"/>
    <col min="5268" max="5268" width="9.7109375" style="245" customWidth="1"/>
    <col min="5269" max="5269" width="8.28515625" style="245" customWidth="1"/>
    <col min="5270" max="5270" width="4.5703125" style="245" customWidth="1"/>
    <col min="5271" max="5271" width="7.5703125" style="245" customWidth="1"/>
    <col min="5272" max="5272" width="5.85546875" style="245" customWidth="1"/>
    <col min="5273" max="5273" width="6.140625" style="245" customWidth="1"/>
    <col min="5274" max="5274" width="6" style="245" customWidth="1"/>
    <col min="5275" max="5275" width="6.28515625" style="245" customWidth="1"/>
    <col min="5276" max="5276" width="8.28515625" style="245" customWidth="1"/>
    <col min="5277" max="5277" width="10.42578125" style="245" customWidth="1"/>
    <col min="5278" max="5476" width="9" style="245"/>
    <col min="5477" max="5477" width="4.140625" style="245" customWidth="1"/>
    <col min="5478" max="5478" width="12.140625" style="245" customWidth="1"/>
    <col min="5479" max="5479" width="26.5703125" style="245" customWidth="1"/>
    <col min="5480" max="5481" width="5" style="245" customWidth="1"/>
    <col min="5482" max="5482" width="4.5703125" style="245" customWidth="1"/>
    <col min="5483" max="5483" width="7.42578125" style="245" customWidth="1"/>
    <col min="5484" max="5484" width="7.28515625" style="245" customWidth="1"/>
    <col min="5485" max="5486" width="4.7109375" style="245" customWidth="1"/>
    <col min="5487" max="5487" width="7.7109375" style="245" customWidth="1"/>
    <col min="5488" max="5489" width="4.7109375" style="245" customWidth="1"/>
    <col min="5490" max="5490" width="5.7109375" style="245" customWidth="1"/>
    <col min="5491" max="5491" width="5.28515625" style="245" customWidth="1"/>
    <col min="5492" max="5497" width="4.7109375" style="245" customWidth="1"/>
    <col min="5498" max="5498" width="5.85546875" style="245" customWidth="1"/>
    <col min="5499" max="5499" width="7.140625" style="245" customWidth="1"/>
    <col min="5500" max="5507" width="4.7109375" style="245" customWidth="1"/>
    <col min="5508" max="5508" width="5.5703125" style="245" customWidth="1"/>
    <col min="5509" max="5510" width="4.7109375" style="245" customWidth="1"/>
    <col min="5511" max="5512" width="5.5703125" style="245" customWidth="1"/>
    <col min="5513" max="5513" width="4.7109375" style="245" customWidth="1"/>
    <col min="5514" max="5515" width="5.5703125" style="245" customWidth="1"/>
    <col min="5516" max="5517" width="4.7109375" style="245" customWidth="1"/>
    <col min="5518" max="5518" width="6.28515625" style="245" customWidth="1"/>
    <col min="5519" max="5519" width="6" style="245" customWidth="1"/>
    <col min="5520" max="5520" width="7.7109375" style="245" customWidth="1"/>
    <col min="5521" max="5521" width="6.7109375" style="245" customWidth="1"/>
    <col min="5522" max="5522" width="10.42578125" style="245" customWidth="1"/>
    <col min="5523" max="5523" width="9.5703125" style="245" customWidth="1"/>
    <col min="5524" max="5524" width="9.7109375" style="245" customWidth="1"/>
    <col min="5525" max="5525" width="8.28515625" style="245" customWidth="1"/>
    <col min="5526" max="5526" width="4.5703125" style="245" customWidth="1"/>
    <col min="5527" max="5527" width="7.5703125" style="245" customWidth="1"/>
    <col min="5528" max="5528" width="5.85546875" style="245" customWidth="1"/>
    <col min="5529" max="5529" width="6.140625" style="245" customWidth="1"/>
    <col min="5530" max="5530" width="6" style="245" customWidth="1"/>
    <col min="5531" max="5531" width="6.28515625" style="245" customWidth="1"/>
    <col min="5532" max="5532" width="8.28515625" style="245" customWidth="1"/>
    <col min="5533" max="5533" width="10.42578125" style="245" customWidth="1"/>
    <col min="5534" max="5732" width="9" style="245"/>
    <col min="5733" max="5733" width="4.140625" style="245" customWidth="1"/>
    <col min="5734" max="5734" width="12.140625" style="245" customWidth="1"/>
    <col min="5735" max="5735" width="26.5703125" style="245" customWidth="1"/>
    <col min="5736" max="5737" width="5" style="245" customWidth="1"/>
    <col min="5738" max="5738" width="4.5703125" style="245" customWidth="1"/>
    <col min="5739" max="5739" width="7.42578125" style="245" customWidth="1"/>
    <col min="5740" max="5740" width="7.28515625" style="245" customWidth="1"/>
    <col min="5741" max="5742" width="4.7109375" style="245" customWidth="1"/>
    <col min="5743" max="5743" width="7.7109375" style="245" customWidth="1"/>
    <col min="5744" max="5745" width="4.7109375" style="245" customWidth="1"/>
    <col min="5746" max="5746" width="5.7109375" style="245" customWidth="1"/>
    <col min="5747" max="5747" width="5.28515625" style="245" customWidth="1"/>
    <col min="5748" max="5753" width="4.7109375" style="245" customWidth="1"/>
    <col min="5754" max="5754" width="5.85546875" style="245" customWidth="1"/>
    <col min="5755" max="5755" width="7.140625" style="245" customWidth="1"/>
    <col min="5756" max="5763" width="4.7109375" style="245" customWidth="1"/>
    <col min="5764" max="5764" width="5.5703125" style="245" customWidth="1"/>
    <col min="5765" max="5766" width="4.7109375" style="245" customWidth="1"/>
    <col min="5767" max="5768" width="5.5703125" style="245" customWidth="1"/>
    <col min="5769" max="5769" width="4.7109375" style="245" customWidth="1"/>
    <col min="5770" max="5771" width="5.5703125" style="245" customWidth="1"/>
    <col min="5772" max="5773" width="4.7109375" style="245" customWidth="1"/>
    <col min="5774" max="5774" width="6.28515625" style="245" customWidth="1"/>
    <col min="5775" max="5775" width="6" style="245" customWidth="1"/>
    <col min="5776" max="5776" width="7.7109375" style="245" customWidth="1"/>
    <col min="5777" max="5777" width="6.7109375" style="245" customWidth="1"/>
    <col min="5778" max="5778" width="10.42578125" style="245" customWidth="1"/>
    <col min="5779" max="5779" width="9.5703125" style="245" customWidth="1"/>
    <col min="5780" max="5780" width="9.7109375" style="245" customWidth="1"/>
    <col min="5781" max="5781" width="8.28515625" style="245" customWidth="1"/>
    <col min="5782" max="5782" width="4.5703125" style="245" customWidth="1"/>
    <col min="5783" max="5783" width="7.5703125" style="245" customWidth="1"/>
    <col min="5784" max="5784" width="5.85546875" style="245" customWidth="1"/>
    <col min="5785" max="5785" width="6.140625" style="245" customWidth="1"/>
    <col min="5786" max="5786" width="6" style="245" customWidth="1"/>
    <col min="5787" max="5787" width="6.28515625" style="245" customWidth="1"/>
    <col min="5788" max="5788" width="8.28515625" style="245" customWidth="1"/>
    <col min="5789" max="5789" width="10.42578125" style="245" customWidth="1"/>
    <col min="5790" max="5988" width="9" style="245"/>
    <col min="5989" max="5989" width="4.140625" style="245" customWidth="1"/>
    <col min="5990" max="5990" width="12.140625" style="245" customWidth="1"/>
    <col min="5991" max="5991" width="26.5703125" style="245" customWidth="1"/>
    <col min="5992" max="5993" width="5" style="245" customWidth="1"/>
    <col min="5994" max="5994" width="4.5703125" style="245" customWidth="1"/>
    <col min="5995" max="5995" width="7.42578125" style="245" customWidth="1"/>
    <col min="5996" max="5996" width="7.28515625" style="245" customWidth="1"/>
    <col min="5997" max="5998" width="4.7109375" style="245" customWidth="1"/>
    <col min="5999" max="5999" width="7.7109375" style="245" customWidth="1"/>
    <col min="6000" max="6001" width="4.7109375" style="245" customWidth="1"/>
    <col min="6002" max="6002" width="5.7109375" style="245" customWidth="1"/>
    <col min="6003" max="6003" width="5.28515625" style="245" customWidth="1"/>
    <col min="6004" max="6009" width="4.7109375" style="245" customWidth="1"/>
    <col min="6010" max="6010" width="5.85546875" style="245" customWidth="1"/>
    <col min="6011" max="6011" width="7.140625" style="245" customWidth="1"/>
    <col min="6012" max="6019" width="4.7109375" style="245" customWidth="1"/>
    <col min="6020" max="6020" width="5.5703125" style="245" customWidth="1"/>
    <col min="6021" max="6022" width="4.7109375" style="245" customWidth="1"/>
    <col min="6023" max="6024" width="5.5703125" style="245" customWidth="1"/>
    <col min="6025" max="6025" width="4.7109375" style="245" customWidth="1"/>
    <col min="6026" max="6027" width="5.5703125" style="245" customWidth="1"/>
    <col min="6028" max="6029" width="4.7109375" style="245" customWidth="1"/>
    <col min="6030" max="6030" width="6.28515625" style="245" customWidth="1"/>
    <col min="6031" max="6031" width="6" style="245" customWidth="1"/>
    <col min="6032" max="6032" width="7.7109375" style="245" customWidth="1"/>
    <col min="6033" max="6033" width="6.7109375" style="245" customWidth="1"/>
    <col min="6034" max="6034" width="10.42578125" style="245" customWidth="1"/>
    <col min="6035" max="6035" width="9.5703125" style="245" customWidth="1"/>
    <col min="6036" max="6036" width="9.7109375" style="245" customWidth="1"/>
    <col min="6037" max="6037" width="8.28515625" style="245" customWidth="1"/>
    <col min="6038" max="6038" width="4.5703125" style="245" customWidth="1"/>
    <col min="6039" max="6039" width="7.5703125" style="245" customWidth="1"/>
    <col min="6040" max="6040" width="5.85546875" style="245" customWidth="1"/>
    <col min="6041" max="6041" width="6.140625" style="245" customWidth="1"/>
    <col min="6042" max="6042" width="6" style="245" customWidth="1"/>
    <col min="6043" max="6043" width="6.28515625" style="245" customWidth="1"/>
    <col min="6044" max="6044" width="8.28515625" style="245" customWidth="1"/>
    <col min="6045" max="6045" width="10.42578125" style="245" customWidth="1"/>
    <col min="6046" max="6244" width="9" style="245"/>
    <col min="6245" max="6245" width="4.140625" style="245" customWidth="1"/>
    <col min="6246" max="6246" width="12.140625" style="245" customWidth="1"/>
    <col min="6247" max="6247" width="26.5703125" style="245" customWidth="1"/>
    <col min="6248" max="6249" width="5" style="245" customWidth="1"/>
    <col min="6250" max="6250" width="4.5703125" style="245" customWidth="1"/>
    <col min="6251" max="6251" width="7.42578125" style="245" customWidth="1"/>
    <col min="6252" max="6252" width="7.28515625" style="245" customWidth="1"/>
    <col min="6253" max="6254" width="4.7109375" style="245" customWidth="1"/>
    <col min="6255" max="6255" width="7.7109375" style="245" customWidth="1"/>
    <col min="6256" max="6257" width="4.7109375" style="245" customWidth="1"/>
    <col min="6258" max="6258" width="5.7109375" style="245" customWidth="1"/>
    <col min="6259" max="6259" width="5.28515625" style="245" customWidth="1"/>
    <col min="6260" max="6265" width="4.7109375" style="245" customWidth="1"/>
    <col min="6266" max="6266" width="5.85546875" style="245" customWidth="1"/>
    <col min="6267" max="6267" width="7.140625" style="245" customWidth="1"/>
    <col min="6268" max="6275" width="4.7109375" style="245" customWidth="1"/>
    <col min="6276" max="6276" width="5.5703125" style="245" customWidth="1"/>
    <col min="6277" max="6278" width="4.7109375" style="245" customWidth="1"/>
    <col min="6279" max="6280" width="5.5703125" style="245" customWidth="1"/>
    <col min="6281" max="6281" width="4.7109375" style="245" customWidth="1"/>
    <col min="6282" max="6283" width="5.5703125" style="245" customWidth="1"/>
    <col min="6284" max="6285" width="4.7109375" style="245" customWidth="1"/>
    <col min="6286" max="6286" width="6.28515625" style="245" customWidth="1"/>
    <col min="6287" max="6287" width="6" style="245" customWidth="1"/>
    <col min="6288" max="6288" width="7.7109375" style="245" customWidth="1"/>
    <col min="6289" max="6289" width="6.7109375" style="245" customWidth="1"/>
    <col min="6290" max="6290" width="10.42578125" style="245" customWidth="1"/>
    <col min="6291" max="6291" width="9.5703125" style="245" customWidth="1"/>
    <col min="6292" max="6292" width="9.7109375" style="245" customWidth="1"/>
    <col min="6293" max="6293" width="8.28515625" style="245" customWidth="1"/>
    <col min="6294" max="6294" width="4.5703125" style="245" customWidth="1"/>
    <col min="6295" max="6295" width="7.5703125" style="245" customWidth="1"/>
    <col min="6296" max="6296" width="5.85546875" style="245" customWidth="1"/>
    <col min="6297" max="6297" width="6.140625" style="245" customWidth="1"/>
    <col min="6298" max="6298" width="6" style="245" customWidth="1"/>
    <col min="6299" max="6299" width="6.28515625" style="245" customWidth="1"/>
    <col min="6300" max="6300" width="8.28515625" style="245" customWidth="1"/>
    <col min="6301" max="6301" width="10.42578125" style="245" customWidth="1"/>
    <col min="6302" max="6500" width="9" style="245"/>
    <col min="6501" max="6501" width="4.140625" style="245" customWidth="1"/>
    <col min="6502" max="6502" width="12.140625" style="245" customWidth="1"/>
    <col min="6503" max="6503" width="26.5703125" style="245" customWidth="1"/>
    <col min="6504" max="6505" width="5" style="245" customWidth="1"/>
    <col min="6506" max="6506" width="4.5703125" style="245" customWidth="1"/>
    <col min="6507" max="6507" width="7.42578125" style="245" customWidth="1"/>
    <col min="6508" max="6508" width="7.28515625" style="245" customWidth="1"/>
    <col min="6509" max="6510" width="4.7109375" style="245" customWidth="1"/>
    <col min="6511" max="6511" width="7.7109375" style="245" customWidth="1"/>
    <col min="6512" max="6513" width="4.7109375" style="245" customWidth="1"/>
    <col min="6514" max="6514" width="5.7109375" style="245" customWidth="1"/>
    <col min="6515" max="6515" width="5.28515625" style="245" customWidth="1"/>
    <col min="6516" max="6521" width="4.7109375" style="245" customWidth="1"/>
    <col min="6522" max="6522" width="5.85546875" style="245" customWidth="1"/>
    <col min="6523" max="6523" width="7.140625" style="245" customWidth="1"/>
    <col min="6524" max="6531" width="4.7109375" style="245" customWidth="1"/>
    <col min="6532" max="6532" width="5.5703125" style="245" customWidth="1"/>
    <col min="6533" max="6534" width="4.7109375" style="245" customWidth="1"/>
    <col min="6535" max="6536" width="5.5703125" style="245" customWidth="1"/>
    <col min="6537" max="6537" width="4.7109375" style="245" customWidth="1"/>
    <col min="6538" max="6539" width="5.5703125" style="245" customWidth="1"/>
    <col min="6540" max="6541" width="4.7109375" style="245" customWidth="1"/>
    <col min="6542" max="6542" width="6.28515625" style="245" customWidth="1"/>
    <col min="6543" max="6543" width="6" style="245" customWidth="1"/>
    <col min="6544" max="6544" width="7.7109375" style="245" customWidth="1"/>
    <col min="6545" max="6545" width="6.7109375" style="245" customWidth="1"/>
    <col min="6546" max="6546" width="10.42578125" style="245" customWidth="1"/>
    <col min="6547" max="6547" width="9.5703125" style="245" customWidth="1"/>
    <col min="6548" max="6548" width="9.7109375" style="245" customWidth="1"/>
    <col min="6549" max="6549" width="8.28515625" style="245" customWidth="1"/>
    <col min="6550" max="6550" width="4.5703125" style="245" customWidth="1"/>
    <col min="6551" max="6551" width="7.5703125" style="245" customWidth="1"/>
    <col min="6552" max="6552" width="5.85546875" style="245" customWidth="1"/>
    <col min="6553" max="6553" width="6.140625" style="245" customWidth="1"/>
    <col min="6554" max="6554" width="6" style="245" customWidth="1"/>
    <col min="6555" max="6555" width="6.28515625" style="245" customWidth="1"/>
    <col min="6556" max="6556" width="8.28515625" style="245" customWidth="1"/>
    <col min="6557" max="6557" width="10.42578125" style="245" customWidth="1"/>
    <col min="6558" max="6756" width="9" style="245"/>
    <col min="6757" max="6757" width="4.140625" style="245" customWidth="1"/>
    <col min="6758" max="6758" width="12.140625" style="245" customWidth="1"/>
    <col min="6759" max="6759" width="26.5703125" style="245" customWidth="1"/>
    <col min="6760" max="6761" width="5" style="245" customWidth="1"/>
    <col min="6762" max="6762" width="4.5703125" style="245" customWidth="1"/>
    <col min="6763" max="6763" width="7.42578125" style="245" customWidth="1"/>
    <col min="6764" max="6764" width="7.28515625" style="245" customWidth="1"/>
    <col min="6765" max="6766" width="4.7109375" style="245" customWidth="1"/>
    <col min="6767" max="6767" width="7.7109375" style="245" customWidth="1"/>
    <col min="6768" max="6769" width="4.7109375" style="245" customWidth="1"/>
    <col min="6770" max="6770" width="5.7109375" style="245" customWidth="1"/>
    <col min="6771" max="6771" width="5.28515625" style="245" customWidth="1"/>
    <col min="6772" max="6777" width="4.7109375" style="245" customWidth="1"/>
    <col min="6778" max="6778" width="5.85546875" style="245" customWidth="1"/>
    <col min="6779" max="6779" width="7.140625" style="245" customWidth="1"/>
    <col min="6780" max="6787" width="4.7109375" style="245" customWidth="1"/>
    <col min="6788" max="6788" width="5.5703125" style="245" customWidth="1"/>
    <col min="6789" max="6790" width="4.7109375" style="245" customWidth="1"/>
    <col min="6791" max="6792" width="5.5703125" style="245" customWidth="1"/>
    <col min="6793" max="6793" width="4.7109375" style="245" customWidth="1"/>
    <col min="6794" max="6795" width="5.5703125" style="245" customWidth="1"/>
    <col min="6796" max="6797" width="4.7109375" style="245" customWidth="1"/>
    <col min="6798" max="6798" width="6.28515625" style="245" customWidth="1"/>
    <col min="6799" max="6799" width="6" style="245" customWidth="1"/>
    <col min="6800" max="6800" width="7.7109375" style="245" customWidth="1"/>
    <col min="6801" max="6801" width="6.7109375" style="245" customWidth="1"/>
    <col min="6802" max="6802" width="10.42578125" style="245" customWidth="1"/>
    <col min="6803" max="6803" width="9.5703125" style="245" customWidth="1"/>
    <col min="6804" max="6804" width="9.7109375" style="245" customWidth="1"/>
    <col min="6805" max="6805" width="8.28515625" style="245" customWidth="1"/>
    <col min="6806" max="6806" width="4.5703125" style="245" customWidth="1"/>
    <col min="6807" max="6807" width="7.5703125" style="245" customWidth="1"/>
    <col min="6808" max="6808" width="5.85546875" style="245" customWidth="1"/>
    <col min="6809" max="6809" width="6.140625" style="245" customWidth="1"/>
    <col min="6810" max="6810" width="6" style="245" customWidth="1"/>
    <col min="6811" max="6811" width="6.28515625" style="245" customWidth="1"/>
    <col min="6812" max="6812" width="8.28515625" style="245" customWidth="1"/>
    <col min="6813" max="6813" width="10.42578125" style="245" customWidth="1"/>
    <col min="6814" max="7012" width="9" style="245"/>
    <col min="7013" max="7013" width="4.140625" style="245" customWidth="1"/>
    <col min="7014" max="7014" width="12.140625" style="245" customWidth="1"/>
    <col min="7015" max="7015" width="26.5703125" style="245" customWidth="1"/>
    <col min="7016" max="7017" width="5" style="245" customWidth="1"/>
    <col min="7018" max="7018" width="4.5703125" style="245" customWidth="1"/>
    <col min="7019" max="7019" width="7.42578125" style="245" customWidth="1"/>
    <col min="7020" max="7020" width="7.28515625" style="245" customWidth="1"/>
    <col min="7021" max="7022" width="4.7109375" style="245" customWidth="1"/>
    <col min="7023" max="7023" width="7.7109375" style="245" customWidth="1"/>
    <col min="7024" max="7025" width="4.7109375" style="245" customWidth="1"/>
    <col min="7026" max="7026" width="5.7109375" style="245" customWidth="1"/>
    <col min="7027" max="7027" width="5.28515625" style="245" customWidth="1"/>
    <col min="7028" max="7033" width="4.7109375" style="245" customWidth="1"/>
    <col min="7034" max="7034" width="5.85546875" style="245" customWidth="1"/>
    <col min="7035" max="7035" width="7.140625" style="245" customWidth="1"/>
    <col min="7036" max="7043" width="4.7109375" style="245" customWidth="1"/>
    <col min="7044" max="7044" width="5.5703125" style="245" customWidth="1"/>
    <col min="7045" max="7046" width="4.7109375" style="245" customWidth="1"/>
    <col min="7047" max="7048" width="5.5703125" style="245" customWidth="1"/>
    <col min="7049" max="7049" width="4.7109375" style="245" customWidth="1"/>
    <col min="7050" max="7051" width="5.5703125" style="245" customWidth="1"/>
    <col min="7052" max="7053" width="4.7109375" style="245" customWidth="1"/>
    <col min="7054" max="7054" width="6.28515625" style="245" customWidth="1"/>
    <col min="7055" max="7055" width="6" style="245" customWidth="1"/>
    <col min="7056" max="7056" width="7.7109375" style="245" customWidth="1"/>
    <col min="7057" max="7057" width="6.7109375" style="245" customWidth="1"/>
    <col min="7058" max="7058" width="10.42578125" style="245" customWidth="1"/>
    <col min="7059" max="7059" width="9.5703125" style="245" customWidth="1"/>
    <col min="7060" max="7060" width="9.7109375" style="245" customWidth="1"/>
    <col min="7061" max="7061" width="8.28515625" style="245" customWidth="1"/>
    <col min="7062" max="7062" width="4.5703125" style="245" customWidth="1"/>
    <col min="7063" max="7063" width="7.5703125" style="245" customWidth="1"/>
    <col min="7064" max="7064" width="5.85546875" style="245" customWidth="1"/>
    <col min="7065" max="7065" width="6.140625" style="245" customWidth="1"/>
    <col min="7066" max="7066" width="6" style="245" customWidth="1"/>
    <col min="7067" max="7067" width="6.28515625" style="245" customWidth="1"/>
    <col min="7068" max="7068" width="8.28515625" style="245" customWidth="1"/>
    <col min="7069" max="7069" width="10.42578125" style="245" customWidth="1"/>
    <col min="7070" max="7268" width="9" style="245"/>
    <col min="7269" max="7269" width="4.140625" style="245" customWidth="1"/>
    <col min="7270" max="7270" width="12.140625" style="245" customWidth="1"/>
    <col min="7271" max="7271" width="26.5703125" style="245" customWidth="1"/>
    <col min="7272" max="7273" width="5" style="245" customWidth="1"/>
    <col min="7274" max="7274" width="4.5703125" style="245" customWidth="1"/>
    <col min="7275" max="7275" width="7.42578125" style="245" customWidth="1"/>
    <col min="7276" max="7276" width="7.28515625" style="245" customWidth="1"/>
    <col min="7277" max="7278" width="4.7109375" style="245" customWidth="1"/>
    <col min="7279" max="7279" width="7.7109375" style="245" customWidth="1"/>
    <col min="7280" max="7281" width="4.7109375" style="245" customWidth="1"/>
    <col min="7282" max="7282" width="5.7109375" style="245" customWidth="1"/>
    <col min="7283" max="7283" width="5.28515625" style="245" customWidth="1"/>
    <col min="7284" max="7289" width="4.7109375" style="245" customWidth="1"/>
    <col min="7290" max="7290" width="5.85546875" style="245" customWidth="1"/>
    <col min="7291" max="7291" width="7.140625" style="245" customWidth="1"/>
    <col min="7292" max="7299" width="4.7109375" style="245" customWidth="1"/>
    <col min="7300" max="7300" width="5.5703125" style="245" customWidth="1"/>
    <col min="7301" max="7302" width="4.7109375" style="245" customWidth="1"/>
    <col min="7303" max="7304" width="5.5703125" style="245" customWidth="1"/>
    <col min="7305" max="7305" width="4.7109375" style="245" customWidth="1"/>
    <col min="7306" max="7307" width="5.5703125" style="245" customWidth="1"/>
    <col min="7308" max="7309" width="4.7109375" style="245" customWidth="1"/>
    <col min="7310" max="7310" width="6.28515625" style="245" customWidth="1"/>
    <col min="7311" max="7311" width="6" style="245" customWidth="1"/>
    <col min="7312" max="7312" width="7.7109375" style="245" customWidth="1"/>
    <col min="7313" max="7313" width="6.7109375" style="245" customWidth="1"/>
    <col min="7314" max="7314" width="10.42578125" style="245" customWidth="1"/>
    <col min="7315" max="7315" width="9.5703125" style="245" customWidth="1"/>
    <col min="7316" max="7316" width="9.7109375" style="245" customWidth="1"/>
    <col min="7317" max="7317" width="8.28515625" style="245" customWidth="1"/>
    <col min="7318" max="7318" width="4.5703125" style="245" customWidth="1"/>
    <col min="7319" max="7319" width="7.5703125" style="245" customWidth="1"/>
    <col min="7320" max="7320" width="5.85546875" style="245" customWidth="1"/>
    <col min="7321" max="7321" width="6.140625" style="245" customWidth="1"/>
    <col min="7322" max="7322" width="6" style="245" customWidth="1"/>
    <col min="7323" max="7323" width="6.28515625" style="245" customWidth="1"/>
    <col min="7324" max="7324" width="8.28515625" style="245" customWidth="1"/>
    <col min="7325" max="7325" width="10.42578125" style="245" customWidth="1"/>
    <col min="7326" max="7524" width="9" style="245"/>
    <col min="7525" max="7525" width="4.140625" style="245" customWidth="1"/>
    <col min="7526" max="7526" width="12.140625" style="245" customWidth="1"/>
    <col min="7527" max="7527" width="26.5703125" style="245" customWidth="1"/>
    <col min="7528" max="7529" width="5" style="245" customWidth="1"/>
    <col min="7530" max="7530" width="4.5703125" style="245" customWidth="1"/>
    <col min="7531" max="7531" width="7.42578125" style="245" customWidth="1"/>
    <col min="7532" max="7532" width="7.28515625" style="245" customWidth="1"/>
    <col min="7533" max="7534" width="4.7109375" style="245" customWidth="1"/>
    <col min="7535" max="7535" width="7.7109375" style="245" customWidth="1"/>
    <col min="7536" max="7537" width="4.7109375" style="245" customWidth="1"/>
    <col min="7538" max="7538" width="5.7109375" style="245" customWidth="1"/>
    <col min="7539" max="7539" width="5.28515625" style="245" customWidth="1"/>
    <col min="7540" max="7545" width="4.7109375" style="245" customWidth="1"/>
    <col min="7546" max="7546" width="5.85546875" style="245" customWidth="1"/>
    <col min="7547" max="7547" width="7.140625" style="245" customWidth="1"/>
    <col min="7548" max="7555" width="4.7109375" style="245" customWidth="1"/>
    <col min="7556" max="7556" width="5.5703125" style="245" customWidth="1"/>
    <col min="7557" max="7558" width="4.7109375" style="245" customWidth="1"/>
    <col min="7559" max="7560" width="5.5703125" style="245" customWidth="1"/>
    <col min="7561" max="7561" width="4.7109375" style="245" customWidth="1"/>
    <col min="7562" max="7563" width="5.5703125" style="245" customWidth="1"/>
    <col min="7564" max="7565" width="4.7109375" style="245" customWidth="1"/>
    <col min="7566" max="7566" width="6.28515625" style="245" customWidth="1"/>
    <col min="7567" max="7567" width="6" style="245" customWidth="1"/>
    <col min="7568" max="7568" width="7.7109375" style="245" customWidth="1"/>
    <col min="7569" max="7569" width="6.7109375" style="245" customWidth="1"/>
    <col min="7570" max="7570" width="10.42578125" style="245" customWidth="1"/>
    <col min="7571" max="7571" width="9.5703125" style="245" customWidth="1"/>
    <col min="7572" max="7572" width="9.7109375" style="245" customWidth="1"/>
    <col min="7573" max="7573" width="8.28515625" style="245" customWidth="1"/>
    <col min="7574" max="7574" width="4.5703125" style="245" customWidth="1"/>
    <col min="7575" max="7575" width="7.5703125" style="245" customWidth="1"/>
    <col min="7576" max="7576" width="5.85546875" style="245" customWidth="1"/>
    <col min="7577" max="7577" width="6.140625" style="245" customWidth="1"/>
    <col min="7578" max="7578" width="6" style="245" customWidth="1"/>
    <col min="7579" max="7579" width="6.28515625" style="245" customWidth="1"/>
    <col min="7580" max="7580" width="8.28515625" style="245" customWidth="1"/>
    <col min="7581" max="7581" width="10.42578125" style="245" customWidth="1"/>
    <col min="7582" max="7780" width="9" style="245"/>
    <col min="7781" max="7781" width="4.140625" style="245" customWidth="1"/>
    <col min="7782" max="7782" width="12.140625" style="245" customWidth="1"/>
    <col min="7783" max="7783" width="26.5703125" style="245" customWidth="1"/>
    <col min="7784" max="7785" width="5" style="245" customWidth="1"/>
    <col min="7786" max="7786" width="4.5703125" style="245" customWidth="1"/>
    <col min="7787" max="7787" width="7.42578125" style="245" customWidth="1"/>
    <col min="7788" max="7788" width="7.28515625" style="245" customWidth="1"/>
    <col min="7789" max="7790" width="4.7109375" style="245" customWidth="1"/>
    <col min="7791" max="7791" width="7.7109375" style="245" customWidth="1"/>
    <col min="7792" max="7793" width="4.7109375" style="245" customWidth="1"/>
    <col min="7794" max="7794" width="5.7109375" style="245" customWidth="1"/>
    <col min="7795" max="7795" width="5.28515625" style="245" customWidth="1"/>
    <col min="7796" max="7801" width="4.7109375" style="245" customWidth="1"/>
    <col min="7802" max="7802" width="5.85546875" style="245" customWidth="1"/>
    <col min="7803" max="7803" width="7.140625" style="245" customWidth="1"/>
    <col min="7804" max="7811" width="4.7109375" style="245" customWidth="1"/>
    <col min="7812" max="7812" width="5.5703125" style="245" customWidth="1"/>
    <col min="7813" max="7814" width="4.7109375" style="245" customWidth="1"/>
    <col min="7815" max="7816" width="5.5703125" style="245" customWidth="1"/>
    <col min="7817" max="7817" width="4.7109375" style="245" customWidth="1"/>
    <col min="7818" max="7819" width="5.5703125" style="245" customWidth="1"/>
    <col min="7820" max="7821" width="4.7109375" style="245" customWidth="1"/>
    <col min="7822" max="7822" width="6.28515625" style="245" customWidth="1"/>
    <col min="7823" max="7823" width="6" style="245" customWidth="1"/>
    <col min="7824" max="7824" width="7.7109375" style="245" customWidth="1"/>
    <col min="7825" max="7825" width="6.7109375" style="245" customWidth="1"/>
    <col min="7826" max="7826" width="10.42578125" style="245" customWidth="1"/>
    <col min="7827" max="7827" width="9.5703125" style="245" customWidth="1"/>
    <col min="7828" max="7828" width="9.7109375" style="245" customWidth="1"/>
    <col min="7829" max="7829" width="8.28515625" style="245" customWidth="1"/>
    <col min="7830" max="7830" width="4.5703125" style="245" customWidth="1"/>
    <col min="7831" max="7831" width="7.5703125" style="245" customWidth="1"/>
    <col min="7832" max="7832" width="5.85546875" style="245" customWidth="1"/>
    <col min="7833" max="7833" width="6.140625" style="245" customWidth="1"/>
    <col min="7834" max="7834" width="6" style="245" customWidth="1"/>
    <col min="7835" max="7835" width="6.28515625" style="245" customWidth="1"/>
    <col min="7836" max="7836" width="8.28515625" style="245" customWidth="1"/>
    <col min="7837" max="7837" width="10.42578125" style="245" customWidth="1"/>
    <col min="7838" max="8036" width="9" style="245"/>
    <col min="8037" max="8037" width="4.140625" style="245" customWidth="1"/>
    <col min="8038" max="8038" width="12.140625" style="245" customWidth="1"/>
    <col min="8039" max="8039" width="26.5703125" style="245" customWidth="1"/>
    <col min="8040" max="8041" width="5" style="245" customWidth="1"/>
    <col min="8042" max="8042" width="4.5703125" style="245" customWidth="1"/>
    <col min="8043" max="8043" width="7.42578125" style="245" customWidth="1"/>
    <col min="8044" max="8044" width="7.28515625" style="245" customWidth="1"/>
    <col min="8045" max="8046" width="4.7109375" style="245" customWidth="1"/>
    <col min="8047" max="8047" width="7.7109375" style="245" customWidth="1"/>
    <col min="8048" max="8049" width="4.7109375" style="245" customWidth="1"/>
    <col min="8050" max="8050" width="5.7109375" style="245" customWidth="1"/>
    <col min="8051" max="8051" width="5.28515625" style="245" customWidth="1"/>
    <col min="8052" max="8057" width="4.7109375" style="245" customWidth="1"/>
    <col min="8058" max="8058" width="5.85546875" style="245" customWidth="1"/>
    <col min="8059" max="8059" width="7.140625" style="245" customWidth="1"/>
    <col min="8060" max="8067" width="4.7109375" style="245" customWidth="1"/>
    <col min="8068" max="8068" width="5.5703125" style="245" customWidth="1"/>
    <col min="8069" max="8070" width="4.7109375" style="245" customWidth="1"/>
    <col min="8071" max="8072" width="5.5703125" style="245" customWidth="1"/>
    <col min="8073" max="8073" width="4.7109375" style="245" customWidth="1"/>
    <col min="8074" max="8075" width="5.5703125" style="245" customWidth="1"/>
    <col min="8076" max="8077" width="4.7109375" style="245" customWidth="1"/>
    <col min="8078" max="8078" width="6.28515625" style="245" customWidth="1"/>
    <col min="8079" max="8079" width="6" style="245" customWidth="1"/>
    <col min="8080" max="8080" width="7.7109375" style="245" customWidth="1"/>
    <col min="8081" max="8081" width="6.7109375" style="245" customWidth="1"/>
    <col min="8082" max="8082" width="10.42578125" style="245" customWidth="1"/>
    <col min="8083" max="8083" width="9.5703125" style="245" customWidth="1"/>
    <col min="8084" max="8084" width="9.7109375" style="245" customWidth="1"/>
    <col min="8085" max="8085" width="8.28515625" style="245" customWidth="1"/>
    <col min="8086" max="8086" width="4.5703125" style="245" customWidth="1"/>
    <col min="8087" max="8087" width="7.5703125" style="245" customWidth="1"/>
    <col min="8088" max="8088" width="5.85546875" style="245" customWidth="1"/>
    <col min="8089" max="8089" width="6.140625" style="245" customWidth="1"/>
    <col min="8090" max="8090" width="6" style="245" customWidth="1"/>
    <col min="8091" max="8091" width="6.28515625" style="245" customWidth="1"/>
    <col min="8092" max="8092" width="8.28515625" style="245" customWidth="1"/>
    <col min="8093" max="8093" width="10.42578125" style="245" customWidth="1"/>
    <col min="8094" max="8292" width="9" style="245"/>
    <col min="8293" max="8293" width="4.140625" style="245" customWidth="1"/>
    <col min="8294" max="8294" width="12.140625" style="245" customWidth="1"/>
    <col min="8295" max="8295" width="26.5703125" style="245" customWidth="1"/>
    <col min="8296" max="8297" width="5" style="245" customWidth="1"/>
    <col min="8298" max="8298" width="4.5703125" style="245" customWidth="1"/>
    <col min="8299" max="8299" width="7.42578125" style="245" customWidth="1"/>
    <col min="8300" max="8300" width="7.28515625" style="245" customWidth="1"/>
    <col min="8301" max="8302" width="4.7109375" style="245" customWidth="1"/>
    <col min="8303" max="8303" width="7.7109375" style="245" customWidth="1"/>
    <col min="8304" max="8305" width="4.7109375" style="245" customWidth="1"/>
    <col min="8306" max="8306" width="5.7109375" style="245" customWidth="1"/>
    <col min="8307" max="8307" width="5.28515625" style="245" customWidth="1"/>
    <col min="8308" max="8313" width="4.7109375" style="245" customWidth="1"/>
    <col min="8314" max="8314" width="5.85546875" style="245" customWidth="1"/>
    <col min="8315" max="8315" width="7.140625" style="245" customWidth="1"/>
    <col min="8316" max="8323" width="4.7109375" style="245" customWidth="1"/>
    <col min="8324" max="8324" width="5.5703125" style="245" customWidth="1"/>
    <col min="8325" max="8326" width="4.7109375" style="245" customWidth="1"/>
    <col min="8327" max="8328" width="5.5703125" style="245" customWidth="1"/>
    <col min="8329" max="8329" width="4.7109375" style="245" customWidth="1"/>
    <col min="8330" max="8331" width="5.5703125" style="245" customWidth="1"/>
    <col min="8332" max="8333" width="4.7109375" style="245" customWidth="1"/>
    <col min="8334" max="8334" width="6.28515625" style="245" customWidth="1"/>
    <col min="8335" max="8335" width="6" style="245" customWidth="1"/>
    <col min="8336" max="8336" width="7.7109375" style="245" customWidth="1"/>
    <col min="8337" max="8337" width="6.7109375" style="245" customWidth="1"/>
    <col min="8338" max="8338" width="10.42578125" style="245" customWidth="1"/>
    <col min="8339" max="8339" width="9.5703125" style="245" customWidth="1"/>
    <col min="8340" max="8340" width="9.7109375" style="245" customWidth="1"/>
    <col min="8341" max="8341" width="8.28515625" style="245" customWidth="1"/>
    <col min="8342" max="8342" width="4.5703125" style="245" customWidth="1"/>
    <col min="8343" max="8343" width="7.5703125" style="245" customWidth="1"/>
    <col min="8344" max="8344" width="5.85546875" style="245" customWidth="1"/>
    <col min="8345" max="8345" width="6.140625" style="245" customWidth="1"/>
    <col min="8346" max="8346" width="6" style="245" customWidth="1"/>
    <col min="8347" max="8347" width="6.28515625" style="245" customWidth="1"/>
    <col min="8348" max="8348" width="8.28515625" style="245" customWidth="1"/>
    <col min="8349" max="8349" width="10.42578125" style="245" customWidth="1"/>
    <col min="8350" max="8548" width="9" style="245"/>
    <col min="8549" max="8549" width="4.140625" style="245" customWidth="1"/>
    <col min="8550" max="8550" width="12.140625" style="245" customWidth="1"/>
    <col min="8551" max="8551" width="26.5703125" style="245" customWidth="1"/>
    <col min="8552" max="8553" width="5" style="245" customWidth="1"/>
    <col min="8554" max="8554" width="4.5703125" style="245" customWidth="1"/>
    <col min="8555" max="8555" width="7.42578125" style="245" customWidth="1"/>
    <col min="8556" max="8556" width="7.28515625" style="245" customWidth="1"/>
    <col min="8557" max="8558" width="4.7109375" style="245" customWidth="1"/>
    <col min="8559" max="8559" width="7.7109375" style="245" customWidth="1"/>
    <col min="8560" max="8561" width="4.7109375" style="245" customWidth="1"/>
    <col min="8562" max="8562" width="5.7109375" style="245" customWidth="1"/>
    <col min="8563" max="8563" width="5.28515625" style="245" customWidth="1"/>
    <col min="8564" max="8569" width="4.7109375" style="245" customWidth="1"/>
    <col min="8570" max="8570" width="5.85546875" style="245" customWidth="1"/>
    <col min="8571" max="8571" width="7.140625" style="245" customWidth="1"/>
    <col min="8572" max="8579" width="4.7109375" style="245" customWidth="1"/>
    <col min="8580" max="8580" width="5.5703125" style="245" customWidth="1"/>
    <col min="8581" max="8582" width="4.7109375" style="245" customWidth="1"/>
    <col min="8583" max="8584" width="5.5703125" style="245" customWidth="1"/>
    <col min="8585" max="8585" width="4.7109375" style="245" customWidth="1"/>
    <col min="8586" max="8587" width="5.5703125" style="245" customWidth="1"/>
    <col min="8588" max="8589" width="4.7109375" style="245" customWidth="1"/>
    <col min="8590" max="8590" width="6.28515625" style="245" customWidth="1"/>
    <col min="8591" max="8591" width="6" style="245" customWidth="1"/>
    <col min="8592" max="8592" width="7.7109375" style="245" customWidth="1"/>
    <col min="8593" max="8593" width="6.7109375" style="245" customWidth="1"/>
    <col min="8594" max="8594" width="10.42578125" style="245" customWidth="1"/>
    <col min="8595" max="8595" width="9.5703125" style="245" customWidth="1"/>
    <col min="8596" max="8596" width="9.7109375" style="245" customWidth="1"/>
    <col min="8597" max="8597" width="8.28515625" style="245" customWidth="1"/>
    <col min="8598" max="8598" width="4.5703125" style="245" customWidth="1"/>
    <col min="8599" max="8599" width="7.5703125" style="245" customWidth="1"/>
    <col min="8600" max="8600" width="5.85546875" style="245" customWidth="1"/>
    <col min="8601" max="8601" width="6.140625" style="245" customWidth="1"/>
    <col min="8602" max="8602" width="6" style="245" customWidth="1"/>
    <col min="8603" max="8603" width="6.28515625" style="245" customWidth="1"/>
    <col min="8604" max="8604" width="8.28515625" style="245" customWidth="1"/>
    <col min="8605" max="8605" width="10.42578125" style="245" customWidth="1"/>
    <col min="8606" max="8804" width="9" style="245"/>
    <col min="8805" max="8805" width="4.140625" style="245" customWidth="1"/>
    <col min="8806" max="8806" width="12.140625" style="245" customWidth="1"/>
    <col min="8807" max="8807" width="26.5703125" style="245" customWidth="1"/>
    <col min="8808" max="8809" width="5" style="245" customWidth="1"/>
    <col min="8810" max="8810" width="4.5703125" style="245" customWidth="1"/>
    <col min="8811" max="8811" width="7.42578125" style="245" customWidth="1"/>
    <col min="8812" max="8812" width="7.28515625" style="245" customWidth="1"/>
    <col min="8813" max="8814" width="4.7109375" style="245" customWidth="1"/>
    <col min="8815" max="8815" width="7.7109375" style="245" customWidth="1"/>
    <col min="8816" max="8817" width="4.7109375" style="245" customWidth="1"/>
    <col min="8818" max="8818" width="5.7109375" style="245" customWidth="1"/>
    <col min="8819" max="8819" width="5.28515625" style="245" customWidth="1"/>
    <col min="8820" max="8825" width="4.7109375" style="245" customWidth="1"/>
    <col min="8826" max="8826" width="5.85546875" style="245" customWidth="1"/>
    <col min="8827" max="8827" width="7.140625" style="245" customWidth="1"/>
    <col min="8828" max="8835" width="4.7109375" style="245" customWidth="1"/>
    <col min="8836" max="8836" width="5.5703125" style="245" customWidth="1"/>
    <col min="8837" max="8838" width="4.7109375" style="245" customWidth="1"/>
    <col min="8839" max="8840" width="5.5703125" style="245" customWidth="1"/>
    <col min="8841" max="8841" width="4.7109375" style="245" customWidth="1"/>
    <col min="8842" max="8843" width="5.5703125" style="245" customWidth="1"/>
    <col min="8844" max="8845" width="4.7109375" style="245" customWidth="1"/>
    <col min="8846" max="8846" width="6.28515625" style="245" customWidth="1"/>
    <col min="8847" max="8847" width="6" style="245" customWidth="1"/>
    <col min="8848" max="8848" width="7.7109375" style="245" customWidth="1"/>
    <col min="8849" max="8849" width="6.7109375" style="245" customWidth="1"/>
    <col min="8850" max="8850" width="10.42578125" style="245" customWidth="1"/>
    <col min="8851" max="8851" width="9.5703125" style="245" customWidth="1"/>
    <col min="8852" max="8852" width="9.7109375" style="245" customWidth="1"/>
    <col min="8853" max="8853" width="8.28515625" style="245" customWidth="1"/>
    <col min="8854" max="8854" width="4.5703125" style="245" customWidth="1"/>
    <col min="8855" max="8855" width="7.5703125" style="245" customWidth="1"/>
    <col min="8856" max="8856" width="5.85546875" style="245" customWidth="1"/>
    <col min="8857" max="8857" width="6.140625" style="245" customWidth="1"/>
    <col min="8858" max="8858" width="6" style="245" customWidth="1"/>
    <col min="8859" max="8859" width="6.28515625" style="245" customWidth="1"/>
    <col min="8860" max="8860" width="8.28515625" style="245" customWidth="1"/>
    <col min="8861" max="8861" width="10.42578125" style="245" customWidth="1"/>
    <col min="8862" max="9060" width="9" style="245"/>
    <col min="9061" max="9061" width="4.140625" style="245" customWidth="1"/>
    <col min="9062" max="9062" width="12.140625" style="245" customWidth="1"/>
    <col min="9063" max="9063" width="26.5703125" style="245" customWidth="1"/>
    <col min="9064" max="9065" width="5" style="245" customWidth="1"/>
    <col min="9066" max="9066" width="4.5703125" style="245" customWidth="1"/>
    <col min="9067" max="9067" width="7.42578125" style="245" customWidth="1"/>
    <col min="9068" max="9068" width="7.28515625" style="245" customWidth="1"/>
    <col min="9069" max="9070" width="4.7109375" style="245" customWidth="1"/>
    <col min="9071" max="9071" width="7.7109375" style="245" customWidth="1"/>
    <col min="9072" max="9073" width="4.7109375" style="245" customWidth="1"/>
    <col min="9074" max="9074" width="5.7109375" style="245" customWidth="1"/>
    <col min="9075" max="9075" width="5.28515625" style="245" customWidth="1"/>
    <col min="9076" max="9081" width="4.7109375" style="245" customWidth="1"/>
    <col min="9082" max="9082" width="5.85546875" style="245" customWidth="1"/>
    <col min="9083" max="9083" width="7.140625" style="245" customWidth="1"/>
    <col min="9084" max="9091" width="4.7109375" style="245" customWidth="1"/>
    <col min="9092" max="9092" width="5.5703125" style="245" customWidth="1"/>
    <col min="9093" max="9094" width="4.7109375" style="245" customWidth="1"/>
    <col min="9095" max="9096" width="5.5703125" style="245" customWidth="1"/>
    <col min="9097" max="9097" width="4.7109375" style="245" customWidth="1"/>
    <col min="9098" max="9099" width="5.5703125" style="245" customWidth="1"/>
    <col min="9100" max="9101" width="4.7109375" style="245" customWidth="1"/>
    <col min="9102" max="9102" width="6.28515625" style="245" customWidth="1"/>
    <col min="9103" max="9103" width="6" style="245" customWidth="1"/>
    <col min="9104" max="9104" width="7.7109375" style="245" customWidth="1"/>
    <col min="9105" max="9105" width="6.7109375" style="245" customWidth="1"/>
    <col min="9106" max="9106" width="10.42578125" style="245" customWidth="1"/>
    <col min="9107" max="9107" width="9.5703125" style="245" customWidth="1"/>
    <col min="9108" max="9108" width="9.7109375" style="245" customWidth="1"/>
    <col min="9109" max="9109" width="8.28515625" style="245" customWidth="1"/>
    <col min="9110" max="9110" width="4.5703125" style="245" customWidth="1"/>
    <col min="9111" max="9111" width="7.5703125" style="245" customWidth="1"/>
    <col min="9112" max="9112" width="5.85546875" style="245" customWidth="1"/>
    <col min="9113" max="9113" width="6.140625" style="245" customWidth="1"/>
    <col min="9114" max="9114" width="6" style="245" customWidth="1"/>
    <col min="9115" max="9115" width="6.28515625" style="245" customWidth="1"/>
    <col min="9116" max="9116" width="8.28515625" style="245" customWidth="1"/>
    <col min="9117" max="9117" width="10.42578125" style="245" customWidth="1"/>
    <col min="9118" max="9316" width="9" style="245"/>
    <col min="9317" max="9317" width="4.140625" style="245" customWidth="1"/>
    <col min="9318" max="9318" width="12.140625" style="245" customWidth="1"/>
    <col min="9319" max="9319" width="26.5703125" style="245" customWidth="1"/>
    <col min="9320" max="9321" width="5" style="245" customWidth="1"/>
    <col min="9322" max="9322" width="4.5703125" style="245" customWidth="1"/>
    <col min="9323" max="9323" width="7.42578125" style="245" customWidth="1"/>
    <col min="9324" max="9324" width="7.28515625" style="245" customWidth="1"/>
    <col min="9325" max="9326" width="4.7109375" style="245" customWidth="1"/>
    <col min="9327" max="9327" width="7.7109375" style="245" customWidth="1"/>
    <col min="9328" max="9329" width="4.7109375" style="245" customWidth="1"/>
    <col min="9330" max="9330" width="5.7109375" style="245" customWidth="1"/>
    <col min="9331" max="9331" width="5.28515625" style="245" customWidth="1"/>
    <col min="9332" max="9337" width="4.7109375" style="245" customWidth="1"/>
    <col min="9338" max="9338" width="5.85546875" style="245" customWidth="1"/>
    <col min="9339" max="9339" width="7.140625" style="245" customWidth="1"/>
    <col min="9340" max="9347" width="4.7109375" style="245" customWidth="1"/>
    <col min="9348" max="9348" width="5.5703125" style="245" customWidth="1"/>
    <col min="9349" max="9350" width="4.7109375" style="245" customWidth="1"/>
    <col min="9351" max="9352" width="5.5703125" style="245" customWidth="1"/>
    <col min="9353" max="9353" width="4.7109375" style="245" customWidth="1"/>
    <col min="9354" max="9355" width="5.5703125" style="245" customWidth="1"/>
    <col min="9356" max="9357" width="4.7109375" style="245" customWidth="1"/>
    <col min="9358" max="9358" width="6.28515625" style="245" customWidth="1"/>
    <col min="9359" max="9359" width="6" style="245" customWidth="1"/>
    <col min="9360" max="9360" width="7.7109375" style="245" customWidth="1"/>
    <col min="9361" max="9361" width="6.7109375" style="245" customWidth="1"/>
    <col min="9362" max="9362" width="10.42578125" style="245" customWidth="1"/>
    <col min="9363" max="9363" width="9.5703125" style="245" customWidth="1"/>
    <col min="9364" max="9364" width="9.7109375" style="245" customWidth="1"/>
    <col min="9365" max="9365" width="8.28515625" style="245" customWidth="1"/>
    <col min="9366" max="9366" width="4.5703125" style="245" customWidth="1"/>
    <col min="9367" max="9367" width="7.5703125" style="245" customWidth="1"/>
    <col min="9368" max="9368" width="5.85546875" style="245" customWidth="1"/>
    <col min="9369" max="9369" width="6.140625" style="245" customWidth="1"/>
    <col min="9370" max="9370" width="6" style="245" customWidth="1"/>
    <col min="9371" max="9371" width="6.28515625" style="245" customWidth="1"/>
    <col min="9372" max="9372" width="8.28515625" style="245" customWidth="1"/>
    <col min="9373" max="9373" width="10.42578125" style="245" customWidth="1"/>
    <col min="9374" max="9572" width="9" style="245"/>
    <col min="9573" max="9573" width="4.140625" style="245" customWidth="1"/>
    <col min="9574" max="9574" width="12.140625" style="245" customWidth="1"/>
    <col min="9575" max="9575" width="26.5703125" style="245" customWidth="1"/>
    <col min="9576" max="9577" width="5" style="245" customWidth="1"/>
    <col min="9578" max="9578" width="4.5703125" style="245" customWidth="1"/>
    <col min="9579" max="9579" width="7.42578125" style="245" customWidth="1"/>
    <col min="9580" max="9580" width="7.28515625" style="245" customWidth="1"/>
    <col min="9581" max="9582" width="4.7109375" style="245" customWidth="1"/>
    <col min="9583" max="9583" width="7.7109375" style="245" customWidth="1"/>
    <col min="9584" max="9585" width="4.7109375" style="245" customWidth="1"/>
    <col min="9586" max="9586" width="5.7109375" style="245" customWidth="1"/>
    <col min="9587" max="9587" width="5.28515625" style="245" customWidth="1"/>
    <col min="9588" max="9593" width="4.7109375" style="245" customWidth="1"/>
    <col min="9594" max="9594" width="5.85546875" style="245" customWidth="1"/>
    <col min="9595" max="9595" width="7.140625" style="245" customWidth="1"/>
    <col min="9596" max="9603" width="4.7109375" style="245" customWidth="1"/>
    <col min="9604" max="9604" width="5.5703125" style="245" customWidth="1"/>
    <col min="9605" max="9606" width="4.7109375" style="245" customWidth="1"/>
    <col min="9607" max="9608" width="5.5703125" style="245" customWidth="1"/>
    <col min="9609" max="9609" width="4.7109375" style="245" customWidth="1"/>
    <col min="9610" max="9611" width="5.5703125" style="245" customWidth="1"/>
    <col min="9612" max="9613" width="4.7109375" style="245" customWidth="1"/>
    <col min="9614" max="9614" width="6.28515625" style="245" customWidth="1"/>
    <col min="9615" max="9615" width="6" style="245" customWidth="1"/>
    <col min="9616" max="9616" width="7.7109375" style="245" customWidth="1"/>
    <col min="9617" max="9617" width="6.7109375" style="245" customWidth="1"/>
    <col min="9618" max="9618" width="10.42578125" style="245" customWidth="1"/>
    <col min="9619" max="9619" width="9.5703125" style="245" customWidth="1"/>
    <col min="9620" max="9620" width="9.7109375" style="245" customWidth="1"/>
    <col min="9621" max="9621" width="8.28515625" style="245" customWidth="1"/>
    <col min="9622" max="9622" width="4.5703125" style="245" customWidth="1"/>
    <col min="9623" max="9623" width="7.5703125" style="245" customWidth="1"/>
    <col min="9624" max="9624" width="5.85546875" style="245" customWidth="1"/>
    <col min="9625" max="9625" width="6.140625" style="245" customWidth="1"/>
    <col min="9626" max="9626" width="6" style="245" customWidth="1"/>
    <col min="9627" max="9627" width="6.28515625" style="245" customWidth="1"/>
    <col min="9628" max="9628" width="8.28515625" style="245" customWidth="1"/>
    <col min="9629" max="9629" width="10.42578125" style="245" customWidth="1"/>
    <col min="9630" max="9828" width="9" style="245"/>
    <col min="9829" max="9829" width="4.140625" style="245" customWidth="1"/>
    <col min="9830" max="9830" width="12.140625" style="245" customWidth="1"/>
    <col min="9831" max="9831" width="26.5703125" style="245" customWidth="1"/>
    <col min="9832" max="9833" width="5" style="245" customWidth="1"/>
    <col min="9834" max="9834" width="4.5703125" style="245" customWidth="1"/>
    <col min="9835" max="9835" width="7.42578125" style="245" customWidth="1"/>
    <col min="9836" max="9836" width="7.28515625" style="245" customWidth="1"/>
    <col min="9837" max="9838" width="4.7109375" style="245" customWidth="1"/>
    <col min="9839" max="9839" width="7.7109375" style="245" customWidth="1"/>
    <col min="9840" max="9841" width="4.7109375" style="245" customWidth="1"/>
    <col min="9842" max="9842" width="5.7109375" style="245" customWidth="1"/>
    <col min="9843" max="9843" width="5.28515625" style="245" customWidth="1"/>
    <col min="9844" max="9849" width="4.7109375" style="245" customWidth="1"/>
    <col min="9850" max="9850" width="5.85546875" style="245" customWidth="1"/>
    <col min="9851" max="9851" width="7.140625" style="245" customWidth="1"/>
    <col min="9852" max="9859" width="4.7109375" style="245" customWidth="1"/>
    <col min="9860" max="9860" width="5.5703125" style="245" customWidth="1"/>
    <col min="9861" max="9862" width="4.7109375" style="245" customWidth="1"/>
    <col min="9863" max="9864" width="5.5703125" style="245" customWidth="1"/>
    <col min="9865" max="9865" width="4.7109375" style="245" customWidth="1"/>
    <col min="9866" max="9867" width="5.5703125" style="245" customWidth="1"/>
    <col min="9868" max="9869" width="4.7109375" style="245" customWidth="1"/>
    <col min="9870" max="9870" width="6.28515625" style="245" customWidth="1"/>
    <col min="9871" max="9871" width="6" style="245" customWidth="1"/>
    <col min="9872" max="9872" width="7.7109375" style="245" customWidth="1"/>
    <col min="9873" max="9873" width="6.7109375" style="245" customWidth="1"/>
    <col min="9874" max="9874" width="10.42578125" style="245" customWidth="1"/>
    <col min="9875" max="9875" width="9.5703125" style="245" customWidth="1"/>
    <col min="9876" max="9876" width="9.7109375" style="245" customWidth="1"/>
    <col min="9877" max="9877" width="8.28515625" style="245" customWidth="1"/>
    <col min="9878" max="9878" width="4.5703125" style="245" customWidth="1"/>
    <col min="9879" max="9879" width="7.5703125" style="245" customWidth="1"/>
    <col min="9880" max="9880" width="5.85546875" style="245" customWidth="1"/>
    <col min="9881" max="9881" width="6.140625" style="245" customWidth="1"/>
    <col min="9882" max="9882" width="6" style="245" customWidth="1"/>
    <col min="9883" max="9883" width="6.28515625" style="245" customWidth="1"/>
    <col min="9884" max="9884" width="8.28515625" style="245" customWidth="1"/>
    <col min="9885" max="9885" width="10.42578125" style="245" customWidth="1"/>
    <col min="9886" max="10084" width="9" style="245"/>
    <col min="10085" max="10085" width="4.140625" style="245" customWidth="1"/>
    <col min="10086" max="10086" width="12.140625" style="245" customWidth="1"/>
    <col min="10087" max="10087" width="26.5703125" style="245" customWidth="1"/>
    <col min="10088" max="10089" width="5" style="245" customWidth="1"/>
    <col min="10090" max="10090" width="4.5703125" style="245" customWidth="1"/>
    <col min="10091" max="10091" width="7.42578125" style="245" customWidth="1"/>
    <col min="10092" max="10092" width="7.28515625" style="245" customWidth="1"/>
    <col min="10093" max="10094" width="4.7109375" style="245" customWidth="1"/>
    <col min="10095" max="10095" width="7.7109375" style="245" customWidth="1"/>
    <col min="10096" max="10097" width="4.7109375" style="245" customWidth="1"/>
    <col min="10098" max="10098" width="5.7109375" style="245" customWidth="1"/>
    <col min="10099" max="10099" width="5.28515625" style="245" customWidth="1"/>
    <col min="10100" max="10105" width="4.7109375" style="245" customWidth="1"/>
    <col min="10106" max="10106" width="5.85546875" style="245" customWidth="1"/>
    <col min="10107" max="10107" width="7.140625" style="245" customWidth="1"/>
    <col min="10108" max="10115" width="4.7109375" style="245" customWidth="1"/>
    <col min="10116" max="10116" width="5.5703125" style="245" customWidth="1"/>
    <col min="10117" max="10118" width="4.7109375" style="245" customWidth="1"/>
    <col min="10119" max="10120" width="5.5703125" style="245" customWidth="1"/>
    <col min="10121" max="10121" width="4.7109375" style="245" customWidth="1"/>
    <col min="10122" max="10123" width="5.5703125" style="245" customWidth="1"/>
    <col min="10124" max="10125" width="4.7109375" style="245" customWidth="1"/>
    <col min="10126" max="10126" width="6.28515625" style="245" customWidth="1"/>
    <col min="10127" max="10127" width="6" style="245" customWidth="1"/>
    <col min="10128" max="10128" width="7.7109375" style="245" customWidth="1"/>
    <col min="10129" max="10129" width="6.7109375" style="245" customWidth="1"/>
    <col min="10130" max="10130" width="10.42578125" style="245" customWidth="1"/>
    <col min="10131" max="10131" width="9.5703125" style="245" customWidth="1"/>
    <col min="10132" max="10132" width="9.7109375" style="245" customWidth="1"/>
    <col min="10133" max="10133" width="8.28515625" style="245" customWidth="1"/>
    <col min="10134" max="10134" width="4.5703125" style="245" customWidth="1"/>
    <col min="10135" max="10135" width="7.5703125" style="245" customWidth="1"/>
    <col min="10136" max="10136" width="5.85546875" style="245" customWidth="1"/>
    <col min="10137" max="10137" width="6.140625" style="245" customWidth="1"/>
    <col min="10138" max="10138" width="6" style="245" customWidth="1"/>
    <col min="10139" max="10139" width="6.28515625" style="245" customWidth="1"/>
    <col min="10140" max="10140" width="8.28515625" style="245" customWidth="1"/>
    <col min="10141" max="10141" width="10.42578125" style="245" customWidth="1"/>
    <col min="10142" max="10340" width="9" style="245"/>
    <col min="10341" max="10341" width="4.140625" style="245" customWidth="1"/>
    <col min="10342" max="10342" width="12.140625" style="245" customWidth="1"/>
    <col min="10343" max="10343" width="26.5703125" style="245" customWidth="1"/>
    <col min="10344" max="10345" width="5" style="245" customWidth="1"/>
    <col min="10346" max="10346" width="4.5703125" style="245" customWidth="1"/>
    <col min="10347" max="10347" width="7.42578125" style="245" customWidth="1"/>
    <col min="10348" max="10348" width="7.28515625" style="245" customWidth="1"/>
    <col min="10349" max="10350" width="4.7109375" style="245" customWidth="1"/>
    <col min="10351" max="10351" width="7.7109375" style="245" customWidth="1"/>
    <col min="10352" max="10353" width="4.7109375" style="245" customWidth="1"/>
    <col min="10354" max="10354" width="5.7109375" style="245" customWidth="1"/>
    <col min="10355" max="10355" width="5.28515625" style="245" customWidth="1"/>
    <col min="10356" max="10361" width="4.7109375" style="245" customWidth="1"/>
    <col min="10362" max="10362" width="5.85546875" style="245" customWidth="1"/>
    <col min="10363" max="10363" width="7.140625" style="245" customWidth="1"/>
    <col min="10364" max="10371" width="4.7109375" style="245" customWidth="1"/>
    <col min="10372" max="10372" width="5.5703125" style="245" customWidth="1"/>
    <col min="10373" max="10374" width="4.7109375" style="245" customWidth="1"/>
    <col min="10375" max="10376" width="5.5703125" style="245" customWidth="1"/>
    <col min="10377" max="10377" width="4.7109375" style="245" customWidth="1"/>
    <col min="10378" max="10379" width="5.5703125" style="245" customWidth="1"/>
    <col min="10380" max="10381" width="4.7109375" style="245" customWidth="1"/>
    <col min="10382" max="10382" width="6.28515625" style="245" customWidth="1"/>
    <col min="10383" max="10383" width="6" style="245" customWidth="1"/>
    <col min="10384" max="10384" width="7.7109375" style="245" customWidth="1"/>
    <col min="10385" max="10385" width="6.7109375" style="245" customWidth="1"/>
    <col min="10386" max="10386" width="10.42578125" style="245" customWidth="1"/>
    <col min="10387" max="10387" width="9.5703125" style="245" customWidth="1"/>
    <col min="10388" max="10388" width="9.7109375" style="245" customWidth="1"/>
    <col min="10389" max="10389" width="8.28515625" style="245" customWidth="1"/>
    <col min="10390" max="10390" width="4.5703125" style="245" customWidth="1"/>
    <col min="10391" max="10391" width="7.5703125" style="245" customWidth="1"/>
    <col min="10392" max="10392" width="5.85546875" style="245" customWidth="1"/>
    <col min="10393" max="10393" width="6.140625" style="245" customWidth="1"/>
    <col min="10394" max="10394" width="6" style="245" customWidth="1"/>
    <col min="10395" max="10395" width="6.28515625" style="245" customWidth="1"/>
    <col min="10396" max="10396" width="8.28515625" style="245" customWidth="1"/>
    <col min="10397" max="10397" width="10.42578125" style="245" customWidth="1"/>
    <col min="10398" max="10596" width="9" style="245"/>
    <col min="10597" max="10597" width="4.140625" style="245" customWidth="1"/>
    <col min="10598" max="10598" width="12.140625" style="245" customWidth="1"/>
    <col min="10599" max="10599" width="26.5703125" style="245" customWidth="1"/>
    <col min="10600" max="10601" width="5" style="245" customWidth="1"/>
    <col min="10602" max="10602" width="4.5703125" style="245" customWidth="1"/>
    <col min="10603" max="10603" width="7.42578125" style="245" customWidth="1"/>
    <col min="10604" max="10604" width="7.28515625" style="245" customWidth="1"/>
    <col min="10605" max="10606" width="4.7109375" style="245" customWidth="1"/>
    <col min="10607" max="10607" width="7.7109375" style="245" customWidth="1"/>
    <col min="10608" max="10609" width="4.7109375" style="245" customWidth="1"/>
    <col min="10610" max="10610" width="5.7109375" style="245" customWidth="1"/>
    <col min="10611" max="10611" width="5.28515625" style="245" customWidth="1"/>
    <col min="10612" max="10617" width="4.7109375" style="245" customWidth="1"/>
    <col min="10618" max="10618" width="5.85546875" style="245" customWidth="1"/>
    <col min="10619" max="10619" width="7.140625" style="245" customWidth="1"/>
    <col min="10620" max="10627" width="4.7109375" style="245" customWidth="1"/>
    <col min="10628" max="10628" width="5.5703125" style="245" customWidth="1"/>
    <col min="10629" max="10630" width="4.7109375" style="245" customWidth="1"/>
    <col min="10631" max="10632" width="5.5703125" style="245" customWidth="1"/>
    <col min="10633" max="10633" width="4.7109375" style="245" customWidth="1"/>
    <col min="10634" max="10635" width="5.5703125" style="245" customWidth="1"/>
    <col min="10636" max="10637" width="4.7109375" style="245" customWidth="1"/>
    <col min="10638" max="10638" width="6.28515625" style="245" customWidth="1"/>
    <col min="10639" max="10639" width="6" style="245" customWidth="1"/>
    <col min="10640" max="10640" width="7.7109375" style="245" customWidth="1"/>
    <col min="10641" max="10641" width="6.7109375" style="245" customWidth="1"/>
    <col min="10642" max="10642" width="10.42578125" style="245" customWidth="1"/>
    <col min="10643" max="10643" width="9.5703125" style="245" customWidth="1"/>
    <col min="10644" max="10644" width="9.7109375" style="245" customWidth="1"/>
    <col min="10645" max="10645" width="8.28515625" style="245" customWidth="1"/>
    <col min="10646" max="10646" width="4.5703125" style="245" customWidth="1"/>
    <col min="10647" max="10647" width="7.5703125" style="245" customWidth="1"/>
    <col min="10648" max="10648" width="5.85546875" style="245" customWidth="1"/>
    <col min="10649" max="10649" width="6.140625" style="245" customWidth="1"/>
    <col min="10650" max="10650" width="6" style="245" customWidth="1"/>
    <col min="10651" max="10651" width="6.28515625" style="245" customWidth="1"/>
    <col min="10652" max="10652" width="8.28515625" style="245" customWidth="1"/>
    <col min="10653" max="10653" width="10.42578125" style="245" customWidth="1"/>
    <col min="10654" max="10852" width="9" style="245"/>
    <col min="10853" max="10853" width="4.140625" style="245" customWidth="1"/>
    <col min="10854" max="10854" width="12.140625" style="245" customWidth="1"/>
    <col min="10855" max="10855" width="26.5703125" style="245" customWidth="1"/>
    <col min="10856" max="10857" width="5" style="245" customWidth="1"/>
    <col min="10858" max="10858" width="4.5703125" style="245" customWidth="1"/>
    <col min="10859" max="10859" width="7.42578125" style="245" customWidth="1"/>
    <col min="10860" max="10860" width="7.28515625" style="245" customWidth="1"/>
    <col min="10861" max="10862" width="4.7109375" style="245" customWidth="1"/>
    <col min="10863" max="10863" width="7.7109375" style="245" customWidth="1"/>
    <col min="10864" max="10865" width="4.7109375" style="245" customWidth="1"/>
    <col min="10866" max="10866" width="5.7109375" style="245" customWidth="1"/>
    <col min="10867" max="10867" width="5.28515625" style="245" customWidth="1"/>
    <col min="10868" max="10873" width="4.7109375" style="245" customWidth="1"/>
    <col min="10874" max="10874" width="5.85546875" style="245" customWidth="1"/>
    <col min="10875" max="10875" width="7.140625" style="245" customWidth="1"/>
    <col min="10876" max="10883" width="4.7109375" style="245" customWidth="1"/>
    <col min="10884" max="10884" width="5.5703125" style="245" customWidth="1"/>
    <col min="10885" max="10886" width="4.7109375" style="245" customWidth="1"/>
    <col min="10887" max="10888" width="5.5703125" style="245" customWidth="1"/>
    <col min="10889" max="10889" width="4.7109375" style="245" customWidth="1"/>
    <col min="10890" max="10891" width="5.5703125" style="245" customWidth="1"/>
    <col min="10892" max="10893" width="4.7109375" style="245" customWidth="1"/>
    <col min="10894" max="10894" width="6.28515625" style="245" customWidth="1"/>
    <col min="10895" max="10895" width="6" style="245" customWidth="1"/>
    <col min="10896" max="10896" width="7.7109375" style="245" customWidth="1"/>
    <col min="10897" max="10897" width="6.7109375" style="245" customWidth="1"/>
    <col min="10898" max="10898" width="10.42578125" style="245" customWidth="1"/>
    <col min="10899" max="10899" width="9.5703125" style="245" customWidth="1"/>
    <col min="10900" max="10900" width="9.7109375" style="245" customWidth="1"/>
    <col min="10901" max="10901" width="8.28515625" style="245" customWidth="1"/>
    <col min="10902" max="10902" width="4.5703125" style="245" customWidth="1"/>
    <col min="10903" max="10903" width="7.5703125" style="245" customWidth="1"/>
    <col min="10904" max="10904" width="5.85546875" style="245" customWidth="1"/>
    <col min="10905" max="10905" width="6.140625" style="245" customWidth="1"/>
    <col min="10906" max="10906" width="6" style="245" customWidth="1"/>
    <col min="10907" max="10907" width="6.28515625" style="245" customWidth="1"/>
    <col min="10908" max="10908" width="8.28515625" style="245" customWidth="1"/>
    <col min="10909" max="10909" width="10.42578125" style="245" customWidth="1"/>
    <col min="10910" max="11108" width="9" style="245"/>
    <col min="11109" max="11109" width="4.140625" style="245" customWidth="1"/>
    <col min="11110" max="11110" width="12.140625" style="245" customWidth="1"/>
    <col min="11111" max="11111" width="26.5703125" style="245" customWidth="1"/>
    <col min="11112" max="11113" width="5" style="245" customWidth="1"/>
    <col min="11114" max="11114" width="4.5703125" style="245" customWidth="1"/>
    <col min="11115" max="11115" width="7.42578125" style="245" customWidth="1"/>
    <col min="11116" max="11116" width="7.28515625" style="245" customWidth="1"/>
    <col min="11117" max="11118" width="4.7109375" style="245" customWidth="1"/>
    <col min="11119" max="11119" width="7.7109375" style="245" customWidth="1"/>
    <col min="11120" max="11121" width="4.7109375" style="245" customWidth="1"/>
    <col min="11122" max="11122" width="5.7109375" style="245" customWidth="1"/>
    <col min="11123" max="11123" width="5.28515625" style="245" customWidth="1"/>
    <col min="11124" max="11129" width="4.7109375" style="245" customWidth="1"/>
    <col min="11130" max="11130" width="5.85546875" style="245" customWidth="1"/>
    <col min="11131" max="11131" width="7.140625" style="245" customWidth="1"/>
    <col min="11132" max="11139" width="4.7109375" style="245" customWidth="1"/>
    <col min="11140" max="11140" width="5.5703125" style="245" customWidth="1"/>
    <col min="11141" max="11142" width="4.7109375" style="245" customWidth="1"/>
    <col min="11143" max="11144" width="5.5703125" style="245" customWidth="1"/>
    <col min="11145" max="11145" width="4.7109375" style="245" customWidth="1"/>
    <col min="11146" max="11147" width="5.5703125" style="245" customWidth="1"/>
    <col min="11148" max="11149" width="4.7109375" style="245" customWidth="1"/>
    <col min="11150" max="11150" width="6.28515625" style="245" customWidth="1"/>
    <col min="11151" max="11151" width="6" style="245" customWidth="1"/>
    <col min="11152" max="11152" width="7.7109375" style="245" customWidth="1"/>
    <col min="11153" max="11153" width="6.7109375" style="245" customWidth="1"/>
    <col min="11154" max="11154" width="10.42578125" style="245" customWidth="1"/>
    <col min="11155" max="11155" width="9.5703125" style="245" customWidth="1"/>
    <col min="11156" max="11156" width="9.7109375" style="245" customWidth="1"/>
    <col min="11157" max="11157" width="8.28515625" style="245" customWidth="1"/>
    <col min="11158" max="11158" width="4.5703125" style="245" customWidth="1"/>
    <col min="11159" max="11159" width="7.5703125" style="245" customWidth="1"/>
    <col min="11160" max="11160" width="5.85546875" style="245" customWidth="1"/>
    <col min="11161" max="11161" width="6.140625" style="245" customWidth="1"/>
    <col min="11162" max="11162" width="6" style="245" customWidth="1"/>
    <col min="11163" max="11163" width="6.28515625" style="245" customWidth="1"/>
    <col min="11164" max="11164" width="8.28515625" style="245" customWidth="1"/>
    <col min="11165" max="11165" width="10.42578125" style="245" customWidth="1"/>
    <col min="11166" max="11364" width="9" style="245"/>
    <col min="11365" max="11365" width="4.140625" style="245" customWidth="1"/>
    <col min="11366" max="11366" width="12.140625" style="245" customWidth="1"/>
    <col min="11367" max="11367" width="26.5703125" style="245" customWidth="1"/>
    <col min="11368" max="11369" width="5" style="245" customWidth="1"/>
    <col min="11370" max="11370" width="4.5703125" style="245" customWidth="1"/>
    <col min="11371" max="11371" width="7.42578125" style="245" customWidth="1"/>
    <col min="11372" max="11372" width="7.28515625" style="245" customWidth="1"/>
    <col min="11373" max="11374" width="4.7109375" style="245" customWidth="1"/>
    <col min="11375" max="11375" width="7.7109375" style="245" customWidth="1"/>
    <col min="11376" max="11377" width="4.7109375" style="245" customWidth="1"/>
    <col min="11378" max="11378" width="5.7109375" style="245" customWidth="1"/>
    <col min="11379" max="11379" width="5.28515625" style="245" customWidth="1"/>
    <col min="11380" max="11385" width="4.7109375" style="245" customWidth="1"/>
    <col min="11386" max="11386" width="5.85546875" style="245" customWidth="1"/>
    <col min="11387" max="11387" width="7.140625" style="245" customWidth="1"/>
    <col min="11388" max="11395" width="4.7109375" style="245" customWidth="1"/>
    <col min="11396" max="11396" width="5.5703125" style="245" customWidth="1"/>
    <col min="11397" max="11398" width="4.7109375" style="245" customWidth="1"/>
    <col min="11399" max="11400" width="5.5703125" style="245" customWidth="1"/>
    <col min="11401" max="11401" width="4.7109375" style="245" customWidth="1"/>
    <col min="11402" max="11403" width="5.5703125" style="245" customWidth="1"/>
    <col min="11404" max="11405" width="4.7109375" style="245" customWidth="1"/>
    <col min="11406" max="11406" width="6.28515625" style="245" customWidth="1"/>
    <col min="11407" max="11407" width="6" style="245" customWidth="1"/>
    <col min="11408" max="11408" width="7.7109375" style="245" customWidth="1"/>
    <col min="11409" max="11409" width="6.7109375" style="245" customWidth="1"/>
    <col min="11410" max="11410" width="10.42578125" style="245" customWidth="1"/>
    <col min="11411" max="11411" width="9.5703125" style="245" customWidth="1"/>
    <col min="11412" max="11412" width="9.7109375" style="245" customWidth="1"/>
    <col min="11413" max="11413" width="8.28515625" style="245" customWidth="1"/>
    <col min="11414" max="11414" width="4.5703125" style="245" customWidth="1"/>
    <col min="11415" max="11415" width="7.5703125" style="245" customWidth="1"/>
    <col min="11416" max="11416" width="5.85546875" style="245" customWidth="1"/>
    <col min="11417" max="11417" width="6.140625" style="245" customWidth="1"/>
    <col min="11418" max="11418" width="6" style="245" customWidth="1"/>
    <col min="11419" max="11419" width="6.28515625" style="245" customWidth="1"/>
    <col min="11420" max="11420" width="8.28515625" style="245" customWidth="1"/>
    <col min="11421" max="11421" width="10.42578125" style="245" customWidth="1"/>
    <col min="11422" max="11620" width="9" style="245"/>
    <col min="11621" max="11621" width="4.140625" style="245" customWidth="1"/>
    <col min="11622" max="11622" width="12.140625" style="245" customWidth="1"/>
    <col min="11623" max="11623" width="26.5703125" style="245" customWidth="1"/>
    <col min="11624" max="11625" width="5" style="245" customWidth="1"/>
    <col min="11626" max="11626" width="4.5703125" style="245" customWidth="1"/>
    <col min="11627" max="11627" width="7.42578125" style="245" customWidth="1"/>
    <col min="11628" max="11628" width="7.28515625" style="245" customWidth="1"/>
    <col min="11629" max="11630" width="4.7109375" style="245" customWidth="1"/>
    <col min="11631" max="11631" width="7.7109375" style="245" customWidth="1"/>
    <col min="11632" max="11633" width="4.7109375" style="245" customWidth="1"/>
    <col min="11634" max="11634" width="5.7109375" style="245" customWidth="1"/>
    <col min="11635" max="11635" width="5.28515625" style="245" customWidth="1"/>
    <col min="11636" max="11641" width="4.7109375" style="245" customWidth="1"/>
    <col min="11642" max="11642" width="5.85546875" style="245" customWidth="1"/>
    <col min="11643" max="11643" width="7.140625" style="245" customWidth="1"/>
    <col min="11644" max="11651" width="4.7109375" style="245" customWidth="1"/>
    <col min="11652" max="11652" width="5.5703125" style="245" customWidth="1"/>
    <col min="11653" max="11654" width="4.7109375" style="245" customWidth="1"/>
    <col min="11655" max="11656" width="5.5703125" style="245" customWidth="1"/>
    <col min="11657" max="11657" width="4.7109375" style="245" customWidth="1"/>
    <col min="11658" max="11659" width="5.5703125" style="245" customWidth="1"/>
    <col min="11660" max="11661" width="4.7109375" style="245" customWidth="1"/>
    <col min="11662" max="11662" width="6.28515625" style="245" customWidth="1"/>
    <col min="11663" max="11663" width="6" style="245" customWidth="1"/>
    <col min="11664" max="11664" width="7.7109375" style="245" customWidth="1"/>
    <col min="11665" max="11665" width="6.7109375" style="245" customWidth="1"/>
    <col min="11666" max="11666" width="10.42578125" style="245" customWidth="1"/>
    <col min="11667" max="11667" width="9.5703125" style="245" customWidth="1"/>
    <col min="11668" max="11668" width="9.7109375" style="245" customWidth="1"/>
    <col min="11669" max="11669" width="8.28515625" style="245" customWidth="1"/>
    <col min="11670" max="11670" width="4.5703125" style="245" customWidth="1"/>
    <col min="11671" max="11671" width="7.5703125" style="245" customWidth="1"/>
    <col min="11672" max="11672" width="5.85546875" style="245" customWidth="1"/>
    <col min="11673" max="11673" width="6.140625" style="245" customWidth="1"/>
    <col min="11674" max="11674" width="6" style="245" customWidth="1"/>
    <col min="11675" max="11675" width="6.28515625" style="245" customWidth="1"/>
    <col min="11676" max="11676" width="8.28515625" style="245" customWidth="1"/>
    <col min="11677" max="11677" width="10.42578125" style="245" customWidth="1"/>
    <col min="11678" max="11876" width="9" style="245"/>
    <col min="11877" max="11877" width="4.140625" style="245" customWidth="1"/>
    <col min="11878" max="11878" width="12.140625" style="245" customWidth="1"/>
    <col min="11879" max="11879" width="26.5703125" style="245" customWidth="1"/>
    <col min="11880" max="11881" width="5" style="245" customWidth="1"/>
    <col min="11882" max="11882" width="4.5703125" style="245" customWidth="1"/>
    <col min="11883" max="11883" width="7.42578125" style="245" customWidth="1"/>
    <col min="11884" max="11884" width="7.28515625" style="245" customWidth="1"/>
    <col min="11885" max="11886" width="4.7109375" style="245" customWidth="1"/>
    <col min="11887" max="11887" width="7.7109375" style="245" customWidth="1"/>
    <col min="11888" max="11889" width="4.7109375" style="245" customWidth="1"/>
    <col min="11890" max="11890" width="5.7109375" style="245" customWidth="1"/>
    <col min="11891" max="11891" width="5.28515625" style="245" customWidth="1"/>
    <col min="11892" max="11897" width="4.7109375" style="245" customWidth="1"/>
    <col min="11898" max="11898" width="5.85546875" style="245" customWidth="1"/>
    <col min="11899" max="11899" width="7.140625" style="245" customWidth="1"/>
    <col min="11900" max="11907" width="4.7109375" style="245" customWidth="1"/>
    <col min="11908" max="11908" width="5.5703125" style="245" customWidth="1"/>
    <col min="11909" max="11910" width="4.7109375" style="245" customWidth="1"/>
    <col min="11911" max="11912" width="5.5703125" style="245" customWidth="1"/>
    <col min="11913" max="11913" width="4.7109375" style="245" customWidth="1"/>
    <col min="11914" max="11915" width="5.5703125" style="245" customWidth="1"/>
    <col min="11916" max="11917" width="4.7109375" style="245" customWidth="1"/>
    <col min="11918" max="11918" width="6.28515625" style="245" customWidth="1"/>
    <col min="11919" max="11919" width="6" style="245" customWidth="1"/>
    <col min="11920" max="11920" width="7.7109375" style="245" customWidth="1"/>
    <col min="11921" max="11921" width="6.7109375" style="245" customWidth="1"/>
    <col min="11922" max="11922" width="10.42578125" style="245" customWidth="1"/>
    <col min="11923" max="11923" width="9.5703125" style="245" customWidth="1"/>
    <col min="11924" max="11924" width="9.7109375" style="245" customWidth="1"/>
    <col min="11925" max="11925" width="8.28515625" style="245" customWidth="1"/>
    <col min="11926" max="11926" width="4.5703125" style="245" customWidth="1"/>
    <col min="11927" max="11927" width="7.5703125" style="245" customWidth="1"/>
    <col min="11928" max="11928" width="5.85546875" style="245" customWidth="1"/>
    <col min="11929" max="11929" width="6.140625" style="245" customWidth="1"/>
    <col min="11930" max="11930" width="6" style="245" customWidth="1"/>
    <col min="11931" max="11931" width="6.28515625" style="245" customWidth="1"/>
    <col min="11932" max="11932" width="8.28515625" style="245" customWidth="1"/>
    <col min="11933" max="11933" width="10.42578125" style="245" customWidth="1"/>
    <col min="11934" max="12132" width="9" style="245"/>
    <col min="12133" max="12133" width="4.140625" style="245" customWidth="1"/>
    <col min="12134" max="12134" width="12.140625" style="245" customWidth="1"/>
    <col min="12135" max="12135" width="26.5703125" style="245" customWidth="1"/>
    <col min="12136" max="12137" width="5" style="245" customWidth="1"/>
    <col min="12138" max="12138" width="4.5703125" style="245" customWidth="1"/>
    <col min="12139" max="12139" width="7.42578125" style="245" customWidth="1"/>
    <col min="12140" max="12140" width="7.28515625" style="245" customWidth="1"/>
    <col min="12141" max="12142" width="4.7109375" style="245" customWidth="1"/>
    <col min="12143" max="12143" width="7.7109375" style="245" customWidth="1"/>
    <col min="12144" max="12145" width="4.7109375" style="245" customWidth="1"/>
    <col min="12146" max="12146" width="5.7109375" style="245" customWidth="1"/>
    <col min="12147" max="12147" width="5.28515625" style="245" customWidth="1"/>
    <col min="12148" max="12153" width="4.7109375" style="245" customWidth="1"/>
    <col min="12154" max="12154" width="5.85546875" style="245" customWidth="1"/>
    <col min="12155" max="12155" width="7.140625" style="245" customWidth="1"/>
    <col min="12156" max="12163" width="4.7109375" style="245" customWidth="1"/>
    <col min="12164" max="12164" width="5.5703125" style="245" customWidth="1"/>
    <col min="12165" max="12166" width="4.7109375" style="245" customWidth="1"/>
    <col min="12167" max="12168" width="5.5703125" style="245" customWidth="1"/>
    <col min="12169" max="12169" width="4.7109375" style="245" customWidth="1"/>
    <col min="12170" max="12171" width="5.5703125" style="245" customWidth="1"/>
    <col min="12172" max="12173" width="4.7109375" style="245" customWidth="1"/>
    <col min="12174" max="12174" width="6.28515625" style="245" customWidth="1"/>
    <col min="12175" max="12175" width="6" style="245" customWidth="1"/>
    <col min="12176" max="12176" width="7.7109375" style="245" customWidth="1"/>
    <col min="12177" max="12177" width="6.7109375" style="245" customWidth="1"/>
    <col min="12178" max="12178" width="10.42578125" style="245" customWidth="1"/>
    <col min="12179" max="12179" width="9.5703125" style="245" customWidth="1"/>
    <col min="12180" max="12180" width="9.7109375" style="245" customWidth="1"/>
    <col min="12181" max="12181" width="8.28515625" style="245" customWidth="1"/>
    <col min="12182" max="12182" width="4.5703125" style="245" customWidth="1"/>
    <col min="12183" max="12183" width="7.5703125" style="245" customWidth="1"/>
    <col min="12184" max="12184" width="5.85546875" style="245" customWidth="1"/>
    <col min="12185" max="12185" width="6.140625" style="245" customWidth="1"/>
    <col min="12186" max="12186" width="6" style="245" customWidth="1"/>
    <col min="12187" max="12187" width="6.28515625" style="245" customWidth="1"/>
    <col min="12188" max="12188" width="8.28515625" style="245" customWidth="1"/>
    <col min="12189" max="12189" width="10.42578125" style="245" customWidth="1"/>
    <col min="12190" max="12388" width="9" style="245"/>
    <col min="12389" max="12389" width="4.140625" style="245" customWidth="1"/>
    <col min="12390" max="12390" width="12.140625" style="245" customWidth="1"/>
    <col min="12391" max="12391" width="26.5703125" style="245" customWidth="1"/>
    <col min="12392" max="12393" width="5" style="245" customWidth="1"/>
    <col min="12394" max="12394" width="4.5703125" style="245" customWidth="1"/>
    <col min="12395" max="12395" width="7.42578125" style="245" customWidth="1"/>
    <col min="12396" max="12396" width="7.28515625" style="245" customWidth="1"/>
    <col min="12397" max="12398" width="4.7109375" style="245" customWidth="1"/>
    <col min="12399" max="12399" width="7.7109375" style="245" customWidth="1"/>
    <col min="12400" max="12401" width="4.7109375" style="245" customWidth="1"/>
    <col min="12402" max="12402" width="5.7109375" style="245" customWidth="1"/>
    <col min="12403" max="12403" width="5.28515625" style="245" customWidth="1"/>
    <col min="12404" max="12409" width="4.7109375" style="245" customWidth="1"/>
    <col min="12410" max="12410" width="5.85546875" style="245" customWidth="1"/>
    <col min="12411" max="12411" width="7.140625" style="245" customWidth="1"/>
    <col min="12412" max="12419" width="4.7109375" style="245" customWidth="1"/>
    <col min="12420" max="12420" width="5.5703125" style="245" customWidth="1"/>
    <col min="12421" max="12422" width="4.7109375" style="245" customWidth="1"/>
    <col min="12423" max="12424" width="5.5703125" style="245" customWidth="1"/>
    <col min="12425" max="12425" width="4.7109375" style="245" customWidth="1"/>
    <col min="12426" max="12427" width="5.5703125" style="245" customWidth="1"/>
    <col min="12428" max="12429" width="4.7109375" style="245" customWidth="1"/>
    <col min="12430" max="12430" width="6.28515625" style="245" customWidth="1"/>
    <col min="12431" max="12431" width="6" style="245" customWidth="1"/>
    <col min="12432" max="12432" width="7.7109375" style="245" customWidth="1"/>
    <col min="12433" max="12433" width="6.7109375" style="245" customWidth="1"/>
    <col min="12434" max="12434" width="10.42578125" style="245" customWidth="1"/>
    <col min="12435" max="12435" width="9.5703125" style="245" customWidth="1"/>
    <col min="12436" max="12436" width="9.7109375" style="245" customWidth="1"/>
    <col min="12437" max="12437" width="8.28515625" style="245" customWidth="1"/>
    <col min="12438" max="12438" width="4.5703125" style="245" customWidth="1"/>
    <col min="12439" max="12439" width="7.5703125" style="245" customWidth="1"/>
    <col min="12440" max="12440" width="5.85546875" style="245" customWidth="1"/>
    <col min="12441" max="12441" width="6.140625" style="245" customWidth="1"/>
    <col min="12442" max="12442" width="6" style="245" customWidth="1"/>
    <col min="12443" max="12443" width="6.28515625" style="245" customWidth="1"/>
    <col min="12444" max="12444" width="8.28515625" style="245" customWidth="1"/>
    <col min="12445" max="12445" width="10.42578125" style="245" customWidth="1"/>
    <col min="12446" max="12644" width="9" style="245"/>
    <col min="12645" max="12645" width="4.140625" style="245" customWidth="1"/>
    <col min="12646" max="12646" width="12.140625" style="245" customWidth="1"/>
    <col min="12647" max="12647" width="26.5703125" style="245" customWidth="1"/>
    <col min="12648" max="12649" width="5" style="245" customWidth="1"/>
    <col min="12650" max="12650" width="4.5703125" style="245" customWidth="1"/>
    <col min="12651" max="12651" width="7.42578125" style="245" customWidth="1"/>
    <col min="12652" max="12652" width="7.28515625" style="245" customWidth="1"/>
    <col min="12653" max="12654" width="4.7109375" style="245" customWidth="1"/>
    <col min="12655" max="12655" width="7.7109375" style="245" customWidth="1"/>
    <col min="12656" max="12657" width="4.7109375" style="245" customWidth="1"/>
    <col min="12658" max="12658" width="5.7109375" style="245" customWidth="1"/>
    <col min="12659" max="12659" width="5.28515625" style="245" customWidth="1"/>
    <col min="12660" max="12665" width="4.7109375" style="245" customWidth="1"/>
    <col min="12666" max="12666" width="5.85546875" style="245" customWidth="1"/>
    <col min="12667" max="12667" width="7.140625" style="245" customWidth="1"/>
    <col min="12668" max="12675" width="4.7109375" style="245" customWidth="1"/>
    <col min="12676" max="12676" width="5.5703125" style="245" customWidth="1"/>
    <col min="12677" max="12678" width="4.7109375" style="245" customWidth="1"/>
    <col min="12679" max="12680" width="5.5703125" style="245" customWidth="1"/>
    <col min="12681" max="12681" width="4.7109375" style="245" customWidth="1"/>
    <col min="12682" max="12683" width="5.5703125" style="245" customWidth="1"/>
    <col min="12684" max="12685" width="4.7109375" style="245" customWidth="1"/>
    <col min="12686" max="12686" width="6.28515625" style="245" customWidth="1"/>
    <col min="12687" max="12687" width="6" style="245" customWidth="1"/>
    <col min="12688" max="12688" width="7.7109375" style="245" customWidth="1"/>
    <col min="12689" max="12689" width="6.7109375" style="245" customWidth="1"/>
    <col min="12690" max="12690" width="10.42578125" style="245" customWidth="1"/>
    <col min="12691" max="12691" width="9.5703125" style="245" customWidth="1"/>
    <col min="12692" max="12692" width="9.7109375" style="245" customWidth="1"/>
    <col min="12693" max="12693" width="8.28515625" style="245" customWidth="1"/>
    <col min="12694" max="12694" width="4.5703125" style="245" customWidth="1"/>
    <col min="12695" max="12695" width="7.5703125" style="245" customWidth="1"/>
    <col min="12696" max="12696" width="5.85546875" style="245" customWidth="1"/>
    <col min="12697" max="12697" width="6.140625" style="245" customWidth="1"/>
    <col min="12698" max="12698" width="6" style="245" customWidth="1"/>
    <col min="12699" max="12699" width="6.28515625" style="245" customWidth="1"/>
    <col min="12700" max="12700" width="8.28515625" style="245" customWidth="1"/>
    <col min="12701" max="12701" width="10.42578125" style="245" customWidth="1"/>
    <col min="12702" max="12900" width="9" style="245"/>
    <col min="12901" max="12901" width="4.140625" style="245" customWidth="1"/>
    <col min="12902" max="12902" width="12.140625" style="245" customWidth="1"/>
    <col min="12903" max="12903" width="26.5703125" style="245" customWidth="1"/>
    <col min="12904" max="12905" width="5" style="245" customWidth="1"/>
    <col min="12906" max="12906" width="4.5703125" style="245" customWidth="1"/>
    <col min="12907" max="12907" width="7.42578125" style="245" customWidth="1"/>
    <col min="12908" max="12908" width="7.28515625" style="245" customWidth="1"/>
    <col min="12909" max="12910" width="4.7109375" style="245" customWidth="1"/>
    <col min="12911" max="12911" width="7.7109375" style="245" customWidth="1"/>
    <col min="12912" max="12913" width="4.7109375" style="245" customWidth="1"/>
    <col min="12914" max="12914" width="5.7109375" style="245" customWidth="1"/>
    <col min="12915" max="12915" width="5.28515625" style="245" customWidth="1"/>
    <col min="12916" max="12921" width="4.7109375" style="245" customWidth="1"/>
    <col min="12922" max="12922" width="5.85546875" style="245" customWidth="1"/>
    <col min="12923" max="12923" width="7.140625" style="245" customWidth="1"/>
    <col min="12924" max="12931" width="4.7109375" style="245" customWidth="1"/>
    <col min="12932" max="12932" width="5.5703125" style="245" customWidth="1"/>
    <col min="12933" max="12934" width="4.7109375" style="245" customWidth="1"/>
    <col min="12935" max="12936" width="5.5703125" style="245" customWidth="1"/>
    <col min="12937" max="12937" width="4.7109375" style="245" customWidth="1"/>
    <col min="12938" max="12939" width="5.5703125" style="245" customWidth="1"/>
    <col min="12940" max="12941" width="4.7109375" style="245" customWidth="1"/>
    <col min="12942" max="12942" width="6.28515625" style="245" customWidth="1"/>
    <col min="12943" max="12943" width="6" style="245" customWidth="1"/>
    <col min="12944" max="12944" width="7.7109375" style="245" customWidth="1"/>
    <col min="12945" max="12945" width="6.7109375" style="245" customWidth="1"/>
    <col min="12946" max="12946" width="10.42578125" style="245" customWidth="1"/>
    <col min="12947" max="12947" width="9.5703125" style="245" customWidth="1"/>
    <col min="12948" max="12948" width="9.7109375" style="245" customWidth="1"/>
    <col min="12949" max="12949" width="8.28515625" style="245" customWidth="1"/>
    <col min="12950" max="12950" width="4.5703125" style="245" customWidth="1"/>
    <col min="12951" max="12951" width="7.5703125" style="245" customWidth="1"/>
    <col min="12952" max="12952" width="5.85546875" style="245" customWidth="1"/>
    <col min="12953" max="12953" width="6.140625" style="245" customWidth="1"/>
    <col min="12954" max="12954" width="6" style="245" customWidth="1"/>
    <col min="12955" max="12955" width="6.28515625" style="245" customWidth="1"/>
    <col min="12956" max="12956" width="8.28515625" style="245" customWidth="1"/>
    <col min="12957" max="12957" width="10.42578125" style="245" customWidth="1"/>
    <col min="12958" max="13156" width="9" style="245"/>
    <col min="13157" max="13157" width="4.140625" style="245" customWidth="1"/>
    <col min="13158" max="13158" width="12.140625" style="245" customWidth="1"/>
    <col min="13159" max="13159" width="26.5703125" style="245" customWidth="1"/>
    <col min="13160" max="13161" width="5" style="245" customWidth="1"/>
    <col min="13162" max="13162" width="4.5703125" style="245" customWidth="1"/>
    <col min="13163" max="13163" width="7.42578125" style="245" customWidth="1"/>
    <col min="13164" max="13164" width="7.28515625" style="245" customWidth="1"/>
    <col min="13165" max="13166" width="4.7109375" style="245" customWidth="1"/>
    <col min="13167" max="13167" width="7.7109375" style="245" customWidth="1"/>
    <col min="13168" max="13169" width="4.7109375" style="245" customWidth="1"/>
    <col min="13170" max="13170" width="5.7109375" style="245" customWidth="1"/>
    <col min="13171" max="13171" width="5.28515625" style="245" customWidth="1"/>
    <col min="13172" max="13177" width="4.7109375" style="245" customWidth="1"/>
    <col min="13178" max="13178" width="5.85546875" style="245" customWidth="1"/>
    <col min="13179" max="13179" width="7.140625" style="245" customWidth="1"/>
    <col min="13180" max="13187" width="4.7109375" style="245" customWidth="1"/>
    <col min="13188" max="13188" width="5.5703125" style="245" customWidth="1"/>
    <col min="13189" max="13190" width="4.7109375" style="245" customWidth="1"/>
    <col min="13191" max="13192" width="5.5703125" style="245" customWidth="1"/>
    <col min="13193" max="13193" width="4.7109375" style="245" customWidth="1"/>
    <col min="13194" max="13195" width="5.5703125" style="245" customWidth="1"/>
    <col min="13196" max="13197" width="4.7109375" style="245" customWidth="1"/>
    <col min="13198" max="13198" width="6.28515625" style="245" customWidth="1"/>
    <col min="13199" max="13199" width="6" style="245" customWidth="1"/>
    <col min="13200" max="13200" width="7.7109375" style="245" customWidth="1"/>
    <col min="13201" max="13201" width="6.7109375" style="245" customWidth="1"/>
    <col min="13202" max="13202" width="10.42578125" style="245" customWidth="1"/>
    <col min="13203" max="13203" width="9.5703125" style="245" customWidth="1"/>
    <col min="13204" max="13204" width="9.7109375" style="245" customWidth="1"/>
    <col min="13205" max="13205" width="8.28515625" style="245" customWidth="1"/>
    <col min="13206" max="13206" width="4.5703125" style="245" customWidth="1"/>
    <col min="13207" max="13207" width="7.5703125" style="245" customWidth="1"/>
    <col min="13208" max="13208" width="5.85546875" style="245" customWidth="1"/>
    <col min="13209" max="13209" width="6.140625" style="245" customWidth="1"/>
    <col min="13210" max="13210" width="6" style="245" customWidth="1"/>
    <col min="13211" max="13211" width="6.28515625" style="245" customWidth="1"/>
    <col min="13212" max="13212" width="8.28515625" style="245" customWidth="1"/>
    <col min="13213" max="13213" width="10.42578125" style="245" customWidth="1"/>
    <col min="13214" max="13412" width="9" style="245"/>
    <col min="13413" max="13413" width="4.140625" style="245" customWidth="1"/>
    <col min="13414" max="13414" width="12.140625" style="245" customWidth="1"/>
    <col min="13415" max="13415" width="26.5703125" style="245" customWidth="1"/>
    <col min="13416" max="13417" width="5" style="245" customWidth="1"/>
    <col min="13418" max="13418" width="4.5703125" style="245" customWidth="1"/>
    <col min="13419" max="13419" width="7.42578125" style="245" customWidth="1"/>
    <col min="13420" max="13420" width="7.28515625" style="245" customWidth="1"/>
    <col min="13421" max="13422" width="4.7109375" style="245" customWidth="1"/>
    <col min="13423" max="13423" width="7.7109375" style="245" customWidth="1"/>
    <col min="13424" max="13425" width="4.7109375" style="245" customWidth="1"/>
    <col min="13426" max="13426" width="5.7109375" style="245" customWidth="1"/>
    <col min="13427" max="13427" width="5.28515625" style="245" customWidth="1"/>
    <col min="13428" max="13433" width="4.7109375" style="245" customWidth="1"/>
    <col min="13434" max="13434" width="5.85546875" style="245" customWidth="1"/>
    <col min="13435" max="13435" width="7.140625" style="245" customWidth="1"/>
    <col min="13436" max="13443" width="4.7109375" style="245" customWidth="1"/>
    <col min="13444" max="13444" width="5.5703125" style="245" customWidth="1"/>
    <col min="13445" max="13446" width="4.7109375" style="245" customWidth="1"/>
    <col min="13447" max="13448" width="5.5703125" style="245" customWidth="1"/>
    <col min="13449" max="13449" width="4.7109375" style="245" customWidth="1"/>
    <col min="13450" max="13451" width="5.5703125" style="245" customWidth="1"/>
    <col min="13452" max="13453" width="4.7109375" style="245" customWidth="1"/>
    <col min="13454" max="13454" width="6.28515625" style="245" customWidth="1"/>
    <col min="13455" max="13455" width="6" style="245" customWidth="1"/>
    <col min="13456" max="13456" width="7.7109375" style="245" customWidth="1"/>
    <col min="13457" max="13457" width="6.7109375" style="245" customWidth="1"/>
    <col min="13458" max="13458" width="10.42578125" style="245" customWidth="1"/>
    <col min="13459" max="13459" width="9.5703125" style="245" customWidth="1"/>
    <col min="13460" max="13460" width="9.7109375" style="245" customWidth="1"/>
    <col min="13461" max="13461" width="8.28515625" style="245" customWidth="1"/>
    <col min="13462" max="13462" width="4.5703125" style="245" customWidth="1"/>
    <col min="13463" max="13463" width="7.5703125" style="245" customWidth="1"/>
    <col min="13464" max="13464" width="5.85546875" style="245" customWidth="1"/>
    <col min="13465" max="13465" width="6.140625" style="245" customWidth="1"/>
    <col min="13466" max="13466" width="6" style="245" customWidth="1"/>
    <col min="13467" max="13467" width="6.28515625" style="245" customWidth="1"/>
    <col min="13468" max="13468" width="8.28515625" style="245" customWidth="1"/>
    <col min="13469" max="13469" width="10.42578125" style="245" customWidth="1"/>
    <col min="13470" max="13668" width="9" style="245"/>
    <col min="13669" max="13669" width="4.140625" style="245" customWidth="1"/>
    <col min="13670" max="13670" width="12.140625" style="245" customWidth="1"/>
    <col min="13671" max="13671" width="26.5703125" style="245" customWidth="1"/>
    <col min="13672" max="13673" width="5" style="245" customWidth="1"/>
    <col min="13674" max="13674" width="4.5703125" style="245" customWidth="1"/>
    <col min="13675" max="13675" width="7.42578125" style="245" customWidth="1"/>
    <col min="13676" max="13676" width="7.28515625" style="245" customWidth="1"/>
    <col min="13677" max="13678" width="4.7109375" style="245" customWidth="1"/>
    <col min="13679" max="13679" width="7.7109375" style="245" customWidth="1"/>
    <col min="13680" max="13681" width="4.7109375" style="245" customWidth="1"/>
    <col min="13682" max="13682" width="5.7109375" style="245" customWidth="1"/>
    <col min="13683" max="13683" width="5.28515625" style="245" customWidth="1"/>
    <col min="13684" max="13689" width="4.7109375" style="245" customWidth="1"/>
    <col min="13690" max="13690" width="5.85546875" style="245" customWidth="1"/>
    <col min="13691" max="13691" width="7.140625" style="245" customWidth="1"/>
    <col min="13692" max="13699" width="4.7109375" style="245" customWidth="1"/>
    <col min="13700" max="13700" width="5.5703125" style="245" customWidth="1"/>
    <col min="13701" max="13702" width="4.7109375" style="245" customWidth="1"/>
    <col min="13703" max="13704" width="5.5703125" style="245" customWidth="1"/>
    <col min="13705" max="13705" width="4.7109375" style="245" customWidth="1"/>
    <col min="13706" max="13707" width="5.5703125" style="245" customWidth="1"/>
    <col min="13708" max="13709" width="4.7109375" style="245" customWidth="1"/>
    <col min="13710" max="13710" width="6.28515625" style="245" customWidth="1"/>
    <col min="13711" max="13711" width="6" style="245" customWidth="1"/>
    <col min="13712" max="13712" width="7.7109375" style="245" customWidth="1"/>
    <col min="13713" max="13713" width="6.7109375" style="245" customWidth="1"/>
    <col min="13714" max="13714" width="10.42578125" style="245" customWidth="1"/>
    <col min="13715" max="13715" width="9.5703125" style="245" customWidth="1"/>
    <col min="13716" max="13716" width="9.7109375" style="245" customWidth="1"/>
    <col min="13717" max="13717" width="8.28515625" style="245" customWidth="1"/>
    <col min="13718" max="13718" width="4.5703125" style="245" customWidth="1"/>
    <col min="13719" max="13719" width="7.5703125" style="245" customWidth="1"/>
    <col min="13720" max="13720" width="5.85546875" style="245" customWidth="1"/>
    <col min="13721" max="13721" width="6.140625" style="245" customWidth="1"/>
    <col min="13722" max="13722" width="6" style="245" customWidth="1"/>
    <col min="13723" max="13723" width="6.28515625" style="245" customWidth="1"/>
    <col min="13724" max="13724" width="8.28515625" style="245" customWidth="1"/>
    <col min="13725" max="13725" width="10.42578125" style="245" customWidth="1"/>
    <col min="13726" max="13924" width="9" style="245"/>
    <col min="13925" max="13925" width="4.140625" style="245" customWidth="1"/>
    <col min="13926" max="13926" width="12.140625" style="245" customWidth="1"/>
    <col min="13927" max="13927" width="26.5703125" style="245" customWidth="1"/>
    <col min="13928" max="13929" width="5" style="245" customWidth="1"/>
    <col min="13930" max="13930" width="4.5703125" style="245" customWidth="1"/>
    <col min="13931" max="13931" width="7.42578125" style="245" customWidth="1"/>
    <col min="13932" max="13932" width="7.28515625" style="245" customWidth="1"/>
    <col min="13933" max="13934" width="4.7109375" style="245" customWidth="1"/>
    <col min="13935" max="13935" width="7.7109375" style="245" customWidth="1"/>
    <col min="13936" max="13937" width="4.7109375" style="245" customWidth="1"/>
    <col min="13938" max="13938" width="5.7109375" style="245" customWidth="1"/>
    <col min="13939" max="13939" width="5.28515625" style="245" customWidth="1"/>
    <col min="13940" max="13945" width="4.7109375" style="245" customWidth="1"/>
    <col min="13946" max="13946" width="5.85546875" style="245" customWidth="1"/>
    <col min="13947" max="13947" width="7.140625" style="245" customWidth="1"/>
    <col min="13948" max="13955" width="4.7109375" style="245" customWidth="1"/>
    <col min="13956" max="13956" width="5.5703125" style="245" customWidth="1"/>
    <col min="13957" max="13958" width="4.7109375" style="245" customWidth="1"/>
    <col min="13959" max="13960" width="5.5703125" style="245" customWidth="1"/>
    <col min="13961" max="13961" width="4.7109375" style="245" customWidth="1"/>
    <col min="13962" max="13963" width="5.5703125" style="245" customWidth="1"/>
    <col min="13964" max="13965" width="4.7109375" style="245" customWidth="1"/>
    <col min="13966" max="13966" width="6.28515625" style="245" customWidth="1"/>
    <col min="13967" max="13967" width="6" style="245" customWidth="1"/>
    <col min="13968" max="13968" width="7.7109375" style="245" customWidth="1"/>
    <col min="13969" max="13969" width="6.7109375" style="245" customWidth="1"/>
    <col min="13970" max="13970" width="10.42578125" style="245" customWidth="1"/>
    <col min="13971" max="13971" width="9.5703125" style="245" customWidth="1"/>
    <col min="13972" max="13972" width="9.7109375" style="245" customWidth="1"/>
    <col min="13973" max="13973" width="8.28515625" style="245" customWidth="1"/>
    <col min="13974" max="13974" width="4.5703125" style="245" customWidth="1"/>
    <col min="13975" max="13975" width="7.5703125" style="245" customWidth="1"/>
    <col min="13976" max="13976" width="5.85546875" style="245" customWidth="1"/>
    <col min="13977" max="13977" width="6.140625" style="245" customWidth="1"/>
    <col min="13978" max="13978" width="6" style="245" customWidth="1"/>
    <col min="13979" max="13979" width="6.28515625" style="245" customWidth="1"/>
    <col min="13980" max="13980" width="8.28515625" style="245" customWidth="1"/>
    <col min="13981" max="13981" width="10.42578125" style="245" customWidth="1"/>
    <col min="13982" max="14180" width="9" style="245"/>
    <col min="14181" max="14181" width="4.140625" style="245" customWidth="1"/>
    <col min="14182" max="14182" width="12.140625" style="245" customWidth="1"/>
    <col min="14183" max="14183" width="26.5703125" style="245" customWidth="1"/>
    <col min="14184" max="14185" width="5" style="245" customWidth="1"/>
    <col min="14186" max="14186" width="4.5703125" style="245" customWidth="1"/>
    <col min="14187" max="14187" width="7.42578125" style="245" customWidth="1"/>
    <col min="14188" max="14188" width="7.28515625" style="245" customWidth="1"/>
    <col min="14189" max="14190" width="4.7109375" style="245" customWidth="1"/>
    <col min="14191" max="14191" width="7.7109375" style="245" customWidth="1"/>
    <col min="14192" max="14193" width="4.7109375" style="245" customWidth="1"/>
    <col min="14194" max="14194" width="5.7109375" style="245" customWidth="1"/>
    <col min="14195" max="14195" width="5.28515625" style="245" customWidth="1"/>
    <col min="14196" max="14201" width="4.7109375" style="245" customWidth="1"/>
    <col min="14202" max="14202" width="5.85546875" style="245" customWidth="1"/>
    <col min="14203" max="14203" width="7.140625" style="245" customWidth="1"/>
    <col min="14204" max="14211" width="4.7109375" style="245" customWidth="1"/>
    <col min="14212" max="14212" width="5.5703125" style="245" customWidth="1"/>
    <col min="14213" max="14214" width="4.7109375" style="245" customWidth="1"/>
    <col min="14215" max="14216" width="5.5703125" style="245" customWidth="1"/>
    <col min="14217" max="14217" width="4.7109375" style="245" customWidth="1"/>
    <col min="14218" max="14219" width="5.5703125" style="245" customWidth="1"/>
    <col min="14220" max="14221" width="4.7109375" style="245" customWidth="1"/>
    <col min="14222" max="14222" width="6.28515625" style="245" customWidth="1"/>
    <col min="14223" max="14223" width="6" style="245" customWidth="1"/>
    <col min="14224" max="14224" width="7.7109375" style="245" customWidth="1"/>
    <col min="14225" max="14225" width="6.7109375" style="245" customWidth="1"/>
    <col min="14226" max="14226" width="10.42578125" style="245" customWidth="1"/>
    <col min="14227" max="14227" width="9.5703125" style="245" customWidth="1"/>
    <col min="14228" max="14228" width="9.7109375" style="245" customWidth="1"/>
    <col min="14229" max="14229" width="8.28515625" style="245" customWidth="1"/>
    <col min="14230" max="14230" width="4.5703125" style="245" customWidth="1"/>
    <col min="14231" max="14231" width="7.5703125" style="245" customWidth="1"/>
    <col min="14232" max="14232" width="5.85546875" style="245" customWidth="1"/>
    <col min="14233" max="14233" width="6.140625" style="245" customWidth="1"/>
    <col min="14234" max="14234" width="6" style="245" customWidth="1"/>
    <col min="14235" max="14235" width="6.28515625" style="245" customWidth="1"/>
    <col min="14236" max="14236" width="8.28515625" style="245" customWidth="1"/>
    <col min="14237" max="14237" width="10.42578125" style="245" customWidth="1"/>
    <col min="14238" max="14436" width="9" style="245"/>
    <col min="14437" max="14437" width="4.140625" style="245" customWidth="1"/>
    <col min="14438" max="14438" width="12.140625" style="245" customWidth="1"/>
    <col min="14439" max="14439" width="26.5703125" style="245" customWidth="1"/>
    <col min="14440" max="14441" width="5" style="245" customWidth="1"/>
    <col min="14442" max="14442" width="4.5703125" style="245" customWidth="1"/>
    <col min="14443" max="14443" width="7.42578125" style="245" customWidth="1"/>
    <col min="14444" max="14444" width="7.28515625" style="245" customWidth="1"/>
    <col min="14445" max="14446" width="4.7109375" style="245" customWidth="1"/>
    <col min="14447" max="14447" width="7.7109375" style="245" customWidth="1"/>
    <col min="14448" max="14449" width="4.7109375" style="245" customWidth="1"/>
    <col min="14450" max="14450" width="5.7109375" style="245" customWidth="1"/>
    <col min="14451" max="14451" width="5.28515625" style="245" customWidth="1"/>
    <col min="14452" max="14457" width="4.7109375" style="245" customWidth="1"/>
    <col min="14458" max="14458" width="5.85546875" style="245" customWidth="1"/>
    <col min="14459" max="14459" width="7.140625" style="245" customWidth="1"/>
    <col min="14460" max="14467" width="4.7109375" style="245" customWidth="1"/>
    <col min="14468" max="14468" width="5.5703125" style="245" customWidth="1"/>
    <col min="14469" max="14470" width="4.7109375" style="245" customWidth="1"/>
    <col min="14471" max="14472" width="5.5703125" style="245" customWidth="1"/>
    <col min="14473" max="14473" width="4.7109375" style="245" customWidth="1"/>
    <col min="14474" max="14475" width="5.5703125" style="245" customWidth="1"/>
    <col min="14476" max="14477" width="4.7109375" style="245" customWidth="1"/>
    <col min="14478" max="14478" width="6.28515625" style="245" customWidth="1"/>
    <col min="14479" max="14479" width="6" style="245" customWidth="1"/>
    <col min="14480" max="14480" width="7.7109375" style="245" customWidth="1"/>
    <col min="14481" max="14481" width="6.7109375" style="245" customWidth="1"/>
    <col min="14482" max="14482" width="10.42578125" style="245" customWidth="1"/>
    <col min="14483" max="14483" width="9.5703125" style="245" customWidth="1"/>
    <col min="14484" max="14484" width="9.7109375" style="245" customWidth="1"/>
    <col min="14485" max="14485" width="8.28515625" style="245" customWidth="1"/>
    <col min="14486" max="14486" width="4.5703125" style="245" customWidth="1"/>
    <col min="14487" max="14487" width="7.5703125" style="245" customWidth="1"/>
    <col min="14488" max="14488" width="5.85546875" style="245" customWidth="1"/>
    <col min="14489" max="14489" width="6.140625" style="245" customWidth="1"/>
    <col min="14490" max="14490" width="6" style="245" customWidth="1"/>
    <col min="14491" max="14491" width="6.28515625" style="245" customWidth="1"/>
    <col min="14492" max="14492" width="8.28515625" style="245" customWidth="1"/>
    <col min="14493" max="14493" width="10.42578125" style="245" customWidth="1"/>
    <col min="14494" max="14692" width="9" style="245"/>
    <col min="14693" max="14693" width="4.140625" style="245" customWidth="1"/>
    <col min="14694" max="14694" width="12.140625" style="245" customWidth="1"/>
    <col min="14695" max="14695" width="26.5703125" style="245" customWidth="1"/>
    <col min="14696" max="14697" width="5" style="245" customWidth="1"/>
    <col min="14698" max="14698" width="4.5703125" style="245" customWidth="1"/>
    <col min="14699" max="14699" width="7.42578125" style="245" customWidth="1"/>
    <col min="14700" max="14700" width="7.28515625" style="245" customWidth="1"/>
    <col min="14701" max="14702" width="4.7109375" style="245" customWidth="1"/>
    <col min="14703" max="14703" width="7.7109375" style="245" customWidth="1"/>
    <col min="14704" max="14705" width="4.7109375" style="245" customWidth="1"/>
    <col min="14706" max="14706" width="5.7109375" style="245" customWidth="1"/>
    <col min="14707" max="14707" width="5.28515625" style="245" customWidth="1"/>
    <col min="14708" max="14713" width="4.7109375" style="245" customWidth="1"/>
    <col min="14714" max="14714" width="5.85546875" style="245" customWidth="1"/>
    <col min="14715" max="14715" width="7.140625" style="245" customWidth="1"/>
    <col min="14716" max="14723" width="4.7109375" style="245" customWidth="1"/>
    <col min="14724" max="14724" width="5.5703125" style="245" customWidth="1"/>
    <col min="14725" max="14726" width="4.7109375" style="245" customWidth="1"/>
    <col min="14727" max="14728" width="5.5703125" style="245" customWidth="1"/>
    <col min="14729" max="14729" width="4.7109375" style="245" customWidth="1"/>
    <col min="14730" max="14731" width="5.5703125" style="245" customWidth="1"/>
    <col min="14732" max="14733" width="4.7109375" style="245" customWidth="1"/>
    <col min="14734" max="14734" width="6.28515625" style="245" customWidth="1"/>
    <col min="14735" max="14735" width="6" style="245" customWidth="1"/>
    <col min="14736" max="14736" width="7.7109375" style="245" customWidth="1"/>
    <col min="14737" max="14737" width="6.7109375" style="245" customWidth="1"/>
    <col min="14738" max="14738" width="10.42578125" style="245" customWidth="1"/>
    <col min="14739" max="14739" width="9.5703125" style="245" customWidth="1"/>
    <col min="14740" max="14740" width="9.7109375" style="245" customWidth="1"/>
    <col min="14741" max="14741" width="8.28515625" style="245" customWidth="1"/>
    <col min="14742" max="14742" width="4.5703125" style="245" customWidth="1"/>
    <col min="14743" max="14743" width="7.5703125" style="245" customWidth="1"/>
    <col min="14744" max="14744" width="5.85546875" style="245" customWidth="1"/>
    <col min="14745" max="14745" width="6.140625" style="245" customWidth="1"/>
    <col min="14746" max="14746" width="6" style="245" customWidth="1"/>
    <col min="14747" max="14747" width="6.28515625" style="245" customWidth="1"/>
    <col min="14748" max="14748" width="8.28515625" style="245" customWidth="1"/>
    <col min="14749" max="14749" width="10.42578125" style="245" customWidth="1"/>
    <col min="14750" max="14948" width="9" style="245"/>
    <col min="14949" max="14949" width="4.140625" style="245" customWidth="1"/>
    <col min="14950" max="14950" width="12.140625" style="245" customWidth="1"/>
    <col min="14951" max="14951" width="26.5703125" style="245" customWidth="1"/>
    <col min="14952" max="14953" width="5" style="245" customWidth="1"/>
    <col min="14954" max="14954" width="4.5703125" style="245" customWidth="1"/>
    <col min="14955" max="14955" width="7.42578125" style="245" customWidth="1"/>
    <col min="14956" max="14956" width="7.28515625" style="245" customWidth="1"/>
    <col min="14957" max="14958" width="4.7109375" style="245" customWidth="1"/>
    <col min="14959" max="14959" width="7.7109375" style="245" customWidth="1"/>
    <col min="14960" max="14961" width="4.7109375" style="245" customWidth="1"/>
    <col min="14962" max="14962" width="5.7109375" style="245" customWidth="1"/>
    <col min="14963" max="14963" width="5.28515625" style="245" customWidth="1"/>
    <col min="14964" max="14969" width="4.7109375" style="245" customWidth="1"/>
    <col min="14970" max="14970" width="5.85546875" style="245" customWidth="1"/>
    <col min="14971" max="14971" width="7.140625" style="245" customWidth="1"/>
    <col min="14972" max="14979" width="4.7109375" style="245" customWidth="1"/>
    <col min="14980" max="14980" width="5.5703125" style="245" customWidth="1"/>
    <col min="14981" max="14982" width="4.7109375" style="245" customWidth="1"/>
    <col min="14983" max="14984" width="5.5703125" style="245" customWidth="1"/>
    <col min="14985" max="14985" width="4.7109375" style="245" customWidth="1"/>
    <col min="14986" max="14987" width="5.5703125" style="245" customWidth="1"/>
    <col min="14988" max="14989" width="4.7109375" style="245" customWidth="1"/>
    <col min="14990" max="14990" width="6.28515625" style="245" customWidth="1"/>
    <col min="14991" max="14991" width="6" style="245" customWidth="1"/>
    <col min="14992" max="14992" width="7.7109375" style="245" customWidth="1"/>
    <col min="14993" max="14993" width="6.7109375" style="245" customWidth="1"/>
    <col min="14994" max="14994" width="10.42578125" style="245" customWidth="1"/>
    <col min="14995" max="14995" width="9.5703125" style="245" customWidth="1"/>
    <col min="14996" max="14996" width="9.7109375" style="245" customWidth="1"/>
    <col min="14997" max="14997" width="8.28515625" style="245" customWidth="1"/>
    <col min="14998" max="14998" width="4.5703125" style="245" customWidth="1"/>
    <col min="14999" max="14999" width="7.5703125" style="245" customWidth="1"/>
    <col min="15000" max="15000" width="5.85546875" style="245" customWidth="1"/>
    <col min="15001" max="15001" width="6.140625" style="245" customWidth="1"/>
    <col min="15002" max="15002" width="6" style="245" customWidth="1"/>
    <col min="15003" max="15003" width="6.28515625" style="245" customWidth="1"/>
    <col min="15004" max="15004" width="8.28515625" style="245" customWidth="1"/>
    <col min="15005" max="15005" width="10.42578125" style="245" customWidth="1"/>
    <col min="15006" max="15204" width="9" style="245"/>
    <col min="15205" max="15205" width="4.140625" style="245" customWidth="1"/>
    <col min="15206" max="15206" width="12.140625" style="245" customWidth="1"/>
    <col min="15207" max="15207" width="26.5703125" style="245" customWidth="1"/>
    <col min="15208" max="15209" width="5" style="245" customWidth="1"/>
    <col min="15210" max="15210" width="4.5703125" style="245" customWidth="1"/>
    <col min="15211" max="15211" width="7.42578125" style="245" customWidth="1"/>
    <col min="15212" max="15212" width="7.28515625" style="245" customWidth="1"/>
    <col min="15213" max="15214" width="4.7109375" style="245" customWidth="1"/>
    <col min="15215" max="15215" width="7.7109375" style="245" customWidth="1"/>
    <col min="15216" max="15217" width="4.7109375" style="245" customWidth="1"/>
    <col min="15218" max="15218" width="5.7109375" style="245" customWidth="1"/>
    <col min="15219" max="15219" width="5.28515625" style="245" customWidth="1"/>
    <col min="15220" max="15225" width="4.7109375" style="245" customWidth="1"/>
    <col min="15226" max="15226" width="5.85546875" style="245" customWidth="1"/>
    <col min="15227" max="15227" width="7.140625" style="245" customWidth="1"/>
    <col min="15228" max="15235" width="4.7109375" style="245" customWidth="1"/>
    <col min="15236" max="15236" width="5.5703125" style="245" customWidth="1"/>
    <col min="15237" max="15238" width="4.7109375" style="245" customWidth="1"/>
    <col min="15239" max="15240" width="5.5703125" style="245" customWidth="1"/>
    <col min="15241" max="15241" width="4.7109375" style="245" customWidth="1"/>
    <col min="15242" max="15243" width="5.5703125" style="245" customWidth="1"/>
    <col min="15244" max="15245" width="4.7109375" style="245" customWidth="1"/>
    <col min="15246" max="15246" width="6.28515625" style="245" customWidth="1"/>
    <col min="15247" max="15247" width="6" style="245" customWidth="1"/>
    <col min="15248" max="15248" width="7.7109375" style="245" customWidth="1"/>
    <col min="15249" max="15249" width="6.7109375" style="245" customWidth="1"/>
    <col min="15250" max="15250" width="10.42578125" style="245" customWidth="1"/>
    <col min="15251" max="15251" width="9.5703125" style="245" customWidth="1"/>
    <col min="15252" max="15252" width="9.7109375" style="245" customWidth="1"/>
    <col min="15253" max="15253" width="8.28515625" style="245" customWidth="1"/>
    <col min="15254" max="15254" width="4.5703125" style="245" customWidth="1"/>
    <col min="15255" max="15255" width="7.5703125" style="245" customWidth="1"/>
    <col min="15256" max="15256" width="5.85546875" style="245" customWidth="1"/>
    <col min="15257" max="15257" width="6.140625" style="245" customWidth="1"/>
    <col min="15258" max="15258" width="6" style="245" customWidth="1"/>
    <col min="15259" max="15259" width="6.28515625" style="245" customWidth="1"/>
    <col min="15260" max="15260" width="8.28515625" style="245" customWidth="1"/>
    <col min="15261" max="15261" width="10.42578125" style="245" customWidth="1"/>
    <col min="15262" max="15460" width="9" style="245"/>
    <col min="15461" max="15461" width="4.140625" style="245" customWidth="1"/>
    <col min="15462" max="15462" width="12.140625" style="245" customWidth="1"/>
    <col min="15463" max="15463" width="26.5703125" style="245" customWidth="1"/>
    <col min="15464" max="15465" width="5" style="245" customWidth="1"/>
    <col min="15466" max="15466" width="4.5703125" style="245" customWidth="1"/>
    <col min="15467" max="15467" width="7.42578125" style="245" customWidth="1"/>
    <col min="15468" max="15468" width="7.28515625" style="245" customWidth="1"/>
    <col min="15469" max="15470" width="4.7109375" style="245" customWidth="1"/>
    <col min="15471" max="15471" width="7.7109375" style="245" customWidth="1"/>
    <col min="15472" max="15473" width="4.7109375" style="245" customWidth="1"/>
    <col min="15474" max="15474" width="5.7109375" style="245" customWidth="1"/>
    <col min="15475" max="15475" width="5.28515625" style="245" customWidth="1"/>
    <col min="15476" max="15481" width="4.7109375" style="245" customWidth="1"/>
    <col min="15482" max="15482" width="5.85546875" style="245" customWidth="1"/>
    <col min="15483" max="15483" width="7.140625" style="245" customWidth="1"/>
    <col min="15484" max="15491" width="4.7109375" style="245" customWidth="1"/>
    <col min="15492" max="15492" width="5.5703125" style="245" customWidth="1"/>
    <col min="15493" max="15494" width="4.7109375" style="245" customWidth="1"/>
    <col min="15495" max="15496" width="5.5703125" style="245" customWidth="1"/>
    <col min="15497" max="15497" width="4.7109375" style="245" customWidth="1"/>
    <col min="15498" max="15499" width="5.5703125" style="245" customWidth="1"/>
    <col min="15500" max="15501" width="4.7109375" style="245" customWidth="1"/>
    <col min="15502" max="15502" width="6.28515625" style="245" customWidth="1"/>
    <col min="15503" max="15503" width="6" style="245" customWidth="1"/>
    <col min="15504" max="15504" width="7.7109375" style="245" customWidth="1"/>
    <col min="15505" max="15505" width="6.7109375" style="245" customWidth="1"/>
    <col min="15506" max="15506" width="10.42578125" style="245" customWidth="1"/>
    <col min="15507" max="15507" width="9.5703125" style="245" customWidth="1"/>
    <col min="15508" max="15508" width="9.7109375" style="245" customWidth="1"/>
    <col min="15509" max="15509" width="8.28515625" style="245" customWidth="1"/>
    <col min="15510" max="15510" width="4.5703125" style="245" customWidth="1"/>
    <col min="15511" max="15511" width="7.5703125" style="245" customWidth="1"/>
    <col min="15512" max="15512" width="5.85546875" style="245" customWidth="1"/>
    <col min="15513" max="15513" width="6.140625" style="245" customWidth="1"/>
    <col min="15514" max="15514" width="6" style="245" customWidth="1"/>
    <col min="15515" max="15515" width="6.28515625" style="245" customWidth="1"/>
    <col min="15516" max="15516" width="8.28515625" style="245" customWidth="1"/>
    <col min="15517" max="15517" width="10.42578125" style="245" customWidth="1"/>
    <col min="15518" max="15716" width="9" style="245"/>
    <col min="15717" max="15717" width="4.140625" style="245" customWidth="1"/>
    <col min="15718" max="15718" width="12.140625" style="245" customWidth="1"/>
    <col min="15719" max="15719" width="26.5703125" style="245" customWidth="1"/>
    <col min="15720" max="15721" width="5" style="245" customWidth="1"/>
    <col min="15722" max="15722" width="4.5703125" style="245" customWidth="1"/>
    <col min="15723" max="15723" width="7.42578125" style="245" customWidth="1"/>
    <col min="15724" max="15724" width="7.28515625" style="245" customWidth="1"/>
    <col min="15725" max="15726" width="4.7109375" style="245" customWidth="1"/>
    <col min="15727" max="15727" width="7.7109375" style="245" customWidth="1"/>
    <col min="15728" max="15729" width="4.7109375" style="245" customWidth="1"/>
    <col min="15730" max="15730" width="5.7109375" style="245" customWidth="1"/>
    <col min="15731" max="15731" width="5.28515625" style="245" customWidth="1"/>
    <col min="15732" max="15737" width="4.7109375" style="245" customWidth="1"/>
    <col min="15738" max="15738" width="5.85546875" style="245" customWidth="1"/>
    <col min="15739" max="15739" width="7.140625" style="245" customWidth="1"/>
    <col min="15740" max="15747" width="4.7109375" style="245" customWidth="1"/>
    <col min="15748" max="15748" width="5.5703125" style="245" customWidth="1"/>
    <col min="15749" max="15750" width="4.7109375" style="245" customWidth="1"/>
    <col min="15751" max="15752" width="5.5703125" style="245" customWidth="1"/>
    <col min="15753" max="15753" width="4.7109375" style="245" customWidth="1"/>
    <col min="15754" max="15755" width="5.5703125" style="245" customWidth="1"/>
    <col min="15756" max="15757" width="4.7109375" style="245" customWidth="1"/>
    <col min="15758" max="15758" width="6.28515625" style="245" customWidth="1"/>
    <col min="15759" max="15759" width="6" style="245" customWidth="1"/>
    <col min="15760" max="15760" width="7.7109375" style="245" customWidth="1"/>
    <col min="15761" max="15761" width="6.7109375" style="245" customWidth="1"/>
    <col min="15762" max="15762" width="10.42578125" style="245" customWidth="1"/>
    <col min="15763" max="15763" width="9.5703125" style="245" customWidth="1"/>
    <col min="15764" max="15764" width="9.7109375" style="245" customWidth="1"/>
    <col min="15765" max="15765" width="8.28515625" style="245" customWidth="1"/>
    <col min="15766" max="15766" width="4.5703125" style="245" customWidth="1"/>
    <col min="15767" max="15767" width="7.5703125" style="245" customWidth="1"/>
    <col min="15768" max="15768" width="5.85546875" style="245" customWidth="1"/>
    <col min="15769" max="15769" width="6.140625" style="245" customWidth="1"/>
    <col min="15770" max="15770" width="6" style="245" customWidth="1"/>
    <col min="15771" max="15771" width="6.28515625" style="245" customWidth="1"/>
    <col min="15772" max="15772" width="8.28515625" style="245" customWidth="1"/>
    <col min="15773" max="15773" width="10.42578125" style="245" customWidth="1"/>
    <col min="15774" max="15972" width="9" style="245"/>
    <col min="15973" max="15973" width="4.140625" style="245" customWidth="1"/>
    <col min="15974" max="15974" width="12.140625" style="245" customWidth="1"/>
    <col min="15975" max="15975" width="26.5703125" style="245" customWidth="1"/>
    <col min="15976" max="15977" width="5" style="245" customWidth="1"/>
    <col min="15978" max="15978" width="4.5703125" style="245" customWidth="1"/>
    <col min="15979" max="15979" width="7.42578125" style="245" customWidth="1"/>
    <col min="15980" max="15980" width="7.28515625" style="245" customWidth="1"/>
    <col min="15981" max="15982" width="4.7109375" style="245" customWidth="1"/>
    <col min="15983" max="15983" width="7.7109375" style="245" customWidth="1"/>
    <col min="15984" max="15985" width="4.7109375" style="245" customWidth="1"/>
    <col min="15986" max="15986" width="5.7109375" style="245" customWidth="1"/>
    <col min="15987" max="15987" width="5.28515625" style="245" customWidth="1"/>
    <col min="15988" max="15993" width="4.7109375" style="245" customWidth="1"/>
    <col min="15994" max="15994" width="5.85546875" style="245" customWidth="1"/>
    <col min="15995" max="15995" width="7.140625" style="245" customWidth="1"/>
    <col min="15996" max="16003" width="4.7109375" style="245" customWidth="1"/>
    <col min="16004" max="16004" width="5.5703125" style="245" customWidth="1"/>
    <col min="16005" max="16006" width="4.7109375" style="245" customWidth="1"/>
    <col min="16007" max="16008" width="5.5703125" style="245" customWidth="1"/>
    <col min="16009" max="16009" width="4.7109375" style="245" customWidth="1"/>
    <col min="16010" max="16011" width="5.5703125" style="245" customWidth="1"/>
    <col min="16012" max="16013" width="4.7109375" style="245" customWidth="1"/>
    <col min="16014" max="16014" width="6.28515625" style="245" customWidth="1"/>
    <col min="16015" max="16015" width="6" style="245" customWidth="1"/>
    <col min="16016" max="16016" width="7.7109375" style="245" customWidth="1"/>
    <col min="16017" max="16017" width="6.7109375" style="245" customWidth="1"/>
    <col min="16018" max="16018" width="10.42578125" style="245" customWidth="1"/>
    <col min="16019" max="16019" width="9.5703125" style="245" customWidth="1"/>
    <col min="16020" max="16020" width="9.7109375" style="245" customWidth="1"/>
    <col min="16021" max="16021" width="8.28515625" style="245" customWidth="1"/>
    <col min="16022" max="16022" width="4.5703125" style="245" customWidth="1"/>
    <col min="16023" max="16023" width="7.5703125" style="245" customWidth="1"/>
    <col min="16024" max="16024" width="5.85546875" style="245" customWidth="1"/>
    <col min="16025" max="16025" width="6.140625" style="245" customWidth="1"/>
    <col min="16026" max="16026" width="6" style="245" customWidth="1"/>
    <col min="16027" max="16027" width="6.28515625" style="245" customWidth="1"/>
    <col min="16028" max="16028" width="8.28515625" style="245" customWidth="1"/>
    <col min="16029" max="16029" width="10.42578125" style="245" customWidth="1"/>
    <col min="16030" max="16352" width="9" style="245"/>
    <col min="16353" max="16384" width="8.85546875" style="245" customWidth="1"/>
  </cols>
  <sheetData>
    <row r="1" spans="1:25" ht="15.75" customHeight="1">
      <c r="A1" s="408" t="s">
        <v>0</v>
      </c>
      <c r="B1" s="408" t="s">
        <v>354</v>
      </c>
      <c r="C1" s="409" t="s">
        <v>355</v>
      </c>
      <c r="D1" s="410" t="s">
        <v>1</v>
      </c>
      <c r="E1" s="407" t="s">
        <v>2</v>
      </c>
      <c r="F1" s="407" t="s">
        <v>325</v>
      </c>
      <c r="G1" s="407" t="s">
        <v>4</v>
      </c>
      <c r="H1" s="404" t="s">
        <v>356</v>
      </c>
      <c r="I1" s="404"/>
      <c r="J1" s="404"/>
      <c r="K1" s="404"/>
      <c r="L1" s="404" t="s">
        <v>326</v>
      </c>
      <c r="M1" s="404"/>
      <c r="N1" s="404"/>
      <c r="O1" s="404"/>
      <c r="P1" s="404"/>
      <c r="Q1" s="404"/>
      <c r="R1" s="426" t="s">
        <v>327</v>
      </c>
      <c r="S1" s="426" t="s">
        <v>328</v>
      </c>
      <c r="T1" s="427" t="s">
        <v>329</v>
      </c>
      <c r="U1" s="427"/>
      <c r="V1" s="427" t="s">
        <v>330</v>
      </c>
      <c r="W1" s="427"/>
      <c r="X1" s="428" t="s">
        <v>331</v>
      </c>
      <c r="Y1" s="428" t="s">
        <v>11</v>
      </c>
    </row>
    <row r="2" spans="1:25" ht="14.25" customHeight="1">
      <c r="A2" s="408"/>
      <c r="B2" s="408"/>
      <c r="C2" s="409"/>
      <c r="D2" s="410"/>
      <c r="E2" s="407"/>
      <c r="F2" s="407"/>
      <c r="G2" s="407"/>
      <c r="H2" s="429" t="s">
        <v>332</v>
      </c>
      <c r="I2" s="429"/>
      <c r="J2" s="429"/>
      <c r="K2" s="429"/>
      <c r="L2" s="429" t="s">
        <v>332</v>
      </c>
      <c r="M2" s="429"/>
      <c r="N2" s="429"/>
      <c r="O2" s="429"/>
      <c r="P2" s="429"/>
      <c r="Q2" s="429"/>
      <c r="R2" s="426"/>
      <c r="S2" s="426"/>
      <c r="T2" s="427"/>
      <c r="U2" s="427"/>
      <c r="V2" s="427"/>
      <c r="W2" s="427"/>
      <c r="X2" s="428"/>
      <c r="Y2" s="428"/>
    </row>
    <row r="3" spans="1:25" ht="72" customHeight="1">
      <c r="A3" s="408"/>
      <c r="B3" s="408"/>
      <c r="C3" s="409"/>
      <c r="D3" s="410"/>
      <c r="E3" s="407"/>
      <c r="F3" s="407"/>
      <c r="G3" s="407"/>
      <c r="H3" s="292" t="s">
        <v>333</v>
      </c>
      <c r="I3" s="292" t="s">
        <v>334</v>
      </c>
      <c r="J3" s="292" t="s">
        <v>335</v>
      </c>
      <c r="K3" s="292" t="s">
        <v>326</v>
      </c>
      <c r="L3" s="292" t="s">
        <v>333</v>
      </c>
      <c r="M3" s="292" t="s">
        <v>334</v>
      </c>
      <c r="N3" s="292" t="s">
        <v>335</v>
      </c>
      <c r="O3" s="292" t="s">
        <v>326</v>
      </c>
      <c r="P3" s="298" t="s">
        <v>336</v>
      </c>
      <c r="Q3" s="298" t="s">
        <v>337</v>
      </c>
      <c r="R3" s="426"/>
      <c r="S3" s="426"/>
      <c r="T3" s="299" t="s">
        <v>338</v>
      </c>
      <c r="U3" s="299" t="s">
        <v>339</v>
      </c>
      <c r="V3" s="299" t="s">
        <v>340</v>
      </c>
      <c r="W3" s="299" t="s">
        <v>17</v>
      </c>
      <c r="X3" s="428"/>
      <c r="Y3" s="428"/>
    </row>
    <row r="4" spans="1:25" ht="15.75">
      <c r="A4" s="293"/>
      <c r="B4" s="293"/>
      <c r="C4" s="370" t="s">
        <v>320</v>
      </c>
      <c r="D4" s="294"/>
      <c r="E4" s="292"/>
      <c r="F4" s="292"/>
      <c r="G4" s="292"/>
      <c r="H4" s="249"/>
      <c r="I4" s="249"/>
      <c r="J4" s="249"/>
      <c r="K4" s="249"/>
      <c r="L4" s="249"/>
      <c r="M4" s="249"/>
      <c r="N4" s="249"/>
      <c r="O4" s="249"/>
      <c r="P4" s="285"/>
      <c r="Q4" s="285"/>
      <c r="R4" s="296"/>
      <c r="S4" s="296"/>
      <c r="T4" s="251"/>
      <c r="U4" s="251"/>
      <c r="V4" s="251"/>
      <c r="W4" s="251"/>
      <c r="X4" s="295"/>
      <c r="Y4" s="295"/>
    </row>
    <row r="5" spans="1:25" s="255" customFormat="1" ht="15.75">
      <c r="A5" s="253"/>
      <c r="B5" s="253"/>
      <c r="C5" s="254" t="s">
        <v>342</v>
      </c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86"/>
      <c r="Q5" s="286"/>
      <c r="R5" s="253"/>
      <c r="S5" s="253"/>
      <c r="T5" s="253"/>
      <c r="U5" s="253"/>
      <c r="V5" s="253"/>
      <c r="W5" s="253"/>
      <c r="X5" s="253"/>
      <c r="Y5" s="253"/>
    </row>
    <row r="6" spans="1:25" s="259" customFormat="1" ht="15.75">
      <c r="A6" s="290"/>
      <c r="B6" s="290"/>
      <c r="C6" s="300" t="s">
        <v>357</v>
      </c>
      <c r="D6" s="290"/>
      <c r="E6" s="290"/>
      <c r="F6" s="290"/>
      <c r="G6" s="290"/>
      <c r="H6" s="290"/>
      <c r="I6" s="290"/>
      <c r="J6" s="290"/>
      <c r="K6" s="290"/>
      <c r="L6" s="290"/>
      <c r="M6" s="290"/>
      <c r="N6" s="290"/>
      <c r="O6" s="290"/>
      <c r="P6" s="291"/>
      <c r="Q6" s="291"/>
      <c r="R6" s="290"/>
      <c r="S6" s="290"/>
      <c r="T6" s="290"/>
      <c r="U6" s="290"/>
      <c r="V6" s="290"/>
      <c r="W6" s="290"/>
      <c r="X6" s="290"/>
      <c r="Y6" s="290"/>
    </row>
    <row r="7" spans="1:25" s="259" customFormat="1" ht="18" customHeight="1">
      <c r="A7" s="256"/>
      <c r="B7" s="257"/>
      <c r="C7" s="301" t="s">
        <v>358</v>
      </c>
      <c r="D7" s="302"/>
      <c r="E7" s="257"/>
      <c r="F7" s="257"/>
      <c r="G7" s="257"/>
      <c r="H7" s="303"/>
      <c r="I7" s="303"/>
      <c r="J7" s="303"/>
      <c r="K7" s="303"/>
      <c r="L7" s="258"/>
      <c r="M7" s="258"/>
      <c r="N7" s="258"/>
      <c r="O7" s="258"/>
      <c r="P7" s="267"/>
      <c r="Q7" s="267"/>
      <c r="R7" s="257"/>
      <c r="S7" s="304"/>
      <c r="T7" s="257"/>
      <c r="U7" s="257"/>
      <c r="V7" s="305"/>
      <c r="W7" s="305"/>
      <c r="X7" s="306"/>
      <c r="Y7" s="257"/>
    </row>
    <row r="8" spans="1:25" s="259" customFormat="1" ht="16.5">
      <c r="A8" s="256" t="s">
        <v>43</v>
      </c>
      <c r="B8" s="260" t="s">
        <v>359</v>
      </c>
      <c r="C8" s="307" t="s">
        <v>360</v>
      </c>
      <c r="D8" s="261" t="s">
        <v>23</v>
      </c>
      <c r="E8" s="308" t="s">
        <v>77</v>
      </c>
      <c r="F8" s="263" t="s">
        <v>77</v>
      </c>
      <c r="G8" s="263" t="s">
        <v>77</v>
      </c>
      <c r="H8" s="309"/>
      <c r="I8" s="303"/>
      <c r="J8" s="257">
        <v>1</v>
      </c>
      <c r="K8" s="257">
        <f t="shared" ref="K8:K13" si="0">SUM(H8+I8+J8)</f>
        <v>1</v>
      </c>
      <c r="L8" s="310">
        <f>SUM(H8)</f>
        <v>0</v>
      </c>
      <c r="M8" s="310"/>
      <c r="N8" s="310">
        <v>1</v>
      </c>
      <c r="O8" s="310">
        <f>SUM(K8)</f>
        <v>1</v>
      </c>
      <c r="P8" s="311">
        <f>(O8*V8/1000)/W8</f>
        <v>0.13700000000000001</v>
      </c>
      <c r="Q8" s="311">
        <f>O8*X8/1000</f>
        <v>0.1135</v>
      </c>
      <c r="R8" s="257"/>
      <c r="S8" s="257"/>
      <c r="T8" s="257"/>
      <c r="U8" s="262"/>
      <c r="V8" s="312">
        <v>137</v>
      </c>
      <c r="W8" s="312">
        <v>1</v>
      </c>
      <c r="X8" s="313">
        <v>113.5</v>
      </c>
      <c r="Y8" s="257"/>
    </row>
    <row r="9" spans="1:25" s="259" customFormat="1" ht="16.5">
      <c r="A9" s="256" t="s">
        <v>110</v>
      </c>
      <c r="B9" s="260" t="s">
        <v>359</v>
      </c>
      <c r="C9" s="307" t="s">
        <v>360</v>
      </c>
      <c r="D9" s="261" t="s">
        <v>23</v>
      </c>
      <c r="E9" s="258">
        <v>7</v>
      </c>
      <c r="F9" s="257">
        <v>66</v>
      </c>
      <c r="G9" s="263" t="s">
        <v>77</v>
      </c>
      <c r="H9" s="309">
        <v>11</v>
      </c>
      <c r="I9" s="303"/>
      <c r="J9" s="257">
        <v>183</v>
      </c>
      <c r="K9" s="257">
        <f t="shared" si="0"/>
        <v>194</v>
      </c>
      <c r="L9" s="310">
        <f t="shared" ref="L9:L31" si="1">SUM(H9)</f>
        <v>11</v>
      </c>
      <c r="M9" s="310"/>
      <c r="N9" s="310">
        <f t="shared" ref="N9:O24" si="2">SUM(J9)</f>
        <v>183</v>
      </c>
      <c r="O9" s="310">
        <f t="shared" si="2"/>
        <v>194</v>
      </c>
      <c r="P9" s="311">
        <f t="shared" ref="P9:P31" si="3">(O9*V9/1000)/W9</f>
        <v>26.577999999999999</v>
      </c>
      <c r="Q9" s="311">
        <f t="shared" ref="Q9:Q31" si="4">O9*X9/1000</f>
        <v>22.018999999999998</v>
      </c>
      <c r="R9" s="257"/>
      <c r="S9" s="257"/>
      <c r="T9" s="257"/>
      <c r="U9" s="262"/>
      <c r="V9" s="312">
        <v>137</v>
      </c>
      <c r="W9" s="312">
        <v>1</v>
      </c>
      <c r="X9" s="313">
        <v>113.5</v>
      </c>
      <c r="Y9" s="257"/>
    </row>
    <row r="10" spans="1:25" s="259" customFormat="1" ht="16.5">
      <c r="A10" s="256" t="s">
        <v>124</v>
      </c>
      <c r="B10" s="260" t="s">
        <v>359</v>
      </c>
      <c r="C10" s="307" t="s">
        <v>360</v>
      </c>
      <c r="D10" s="261" t="s">
        <v>23</v>
      </c>
      <c r="E10" s="258">
        <v>5</v>
      </c>
      <c r="F10" s="257">
        <v>69</v>
      </c>
      <c r="G10" s="263" t="s">
        <v>361</v>
      </c>
      <c r="H10" s="309">
        <v>1</v>
      </c>
      <c r="I10" s="303"/>
      <c r="J10" s="257"/>
      <c r="K10" s="257">
        <f t="shared" si="0"/>
        <v>1</v>
      </c>
      <c r="L10" s="310">
        <f t="shared" si="1"/>
        <v>1</v>
      </c>
      <c r="M10" s="310"/>
      <c r="N10" s="310">
        <f t="shared" si="2"/>
        <v>0</v>
      </c>
      <c r="O10" s="310">
        <f t="shared" si="2"/>
        <v>1</v>
      </c>
      <c r="P10" s="311">
        <f t="shared" si="3"/>
        <v>0.13700000000000001</v>
      </c>
      <c r="Q10" s="311">
        <f t="shared" si="4"/>
        <v>0.1135</v>
      </c>
      <c r="R10" s="257"/>
      <c r="S10" s="257"/>
      <c r="T10" s="257"/>
      <c r="U10" s="262"/>
      <c r="V10" s="312">
        <v>137</v>
      </c>
      <c r="W10" s="312">
        <v>1</v>
      </c>
      <c r="X10" s="313">
        <v>113.5</v>
      </c>
      <c r="Y10" s="257"/>
    </row>
    <row r="11" spans="1:25" s="259" customFormat="1" ht="16.5">
      <c r="A11" s="256" t="s">
        <v>362</v>
      </c>
      <c r="B11" s="260" t="s">
        <v>359</v>
      </c>
      <c r="C11" s="307" t="s">
        <v>360</v>
      </c>
      <c r="D11" s="261" t="s">
        <v>23</v>
      </c>
      <c r="E11" s="258">
        <v>12</v>
      </c>
      <c r="F11" s="257">
        <v>69</v>
      </c>
      <c r="G11" s="263" t="s">
        <v>361</v>
      </c>
      <c r="H11" s="309">
        <v>31</v>
      </c>
      <c r="I11" s="303"/>
      <c r="J11" s="257"/>
      <c r="K11" s="257">
        <f t="shared" si="0"/>
        <v>31</v>
      </c>
      <c r="L11" s="310">
        <f t="shared" si="1"/>
        <v>31</v>
      </c>
      <c r="M11" s="310"/>
      <c r="N11" s="310">
        <f t="shared" si="2"/>
        <v>0</v>
      </c>
      <c r="O11" s="310">
        <f t="shared" si="2"/>
        <v>31</v>
      </c>
      <c r="P11" s="311">
        <f t="shared" si="3"/>
        <v>4.2469999999999999</v>
      </c>
      <c r="Q11" s="311">
        <f t="shared" si="4"/>
        <v>3.5185</v>
      </c>
      <c r="R11" s="257"/>
      <c r="S11" s="257"/>
      <c r="T11" s="257"/>
      <c r="U11" s="262"/>
      <c r="V11" s="312">
        <v>137</v>
      </c>
      <c r="W11" s="312">
        <v>1</v>
      </c>
      <c r="X11" s="313">
        <v>113.5</v>
      </c>
      <c r="Y11" s="257"/>
    </row>
    <row r="12" spans="1:25" s="259" customFormat="1" ht="16.5">
      <c r="A12" s="256" t="s">
        <v>92</v>
      </c>
      <c r="B12" s="260" t="s">
        <v>359</v>
      </c>
      <c r="C12" s="307" t="s">
        <v>360</v>
      </c>
      <c r="D12" s="261" t="s">
        <v>23</v>
      </c>
      <c r="E12" s="258">
        <v>22</v>
      </c>
      <c r="F12" s="257">
        <v>71</v>
      </c>
      <c r="G12" s="263" t="s">
        <v>361</v>
      </c>
      <c r="H12" s="309">
        <v>59</v>
      </c>
      <c r="I12" s="303"/>
      <c r="J12" s="257"/>
      <c r="K12" s="257">
        <f t="shared" si="0"/>
        <v>59</v>
      </c>
      <c r="L12" s="310">
        <f t="shared" si="1"/>
        <v>59</v>
      </c>
      <c r="M12" s="310"/>
      <c r="N12" s="310"/>
      <c r="O12" s="310">
        <f t="shared" si="2"/>
        <v>59</v>
      </c>
      <c r="P12" s="311">
        <f t="shared" si="3"/>
        <v>8.0830000000000002</v>
      </c>
      <c r="Q12" s="311">
        <f t="shared" si="4"/>
        <v>6.6965000000000003</v>
      </c>
      <c r="R12" s="257"/>
      <c r="S12" s="257"/>
      <c r="T12" s="257"/>
      <c r="U12" s="262"/>
      <c r="V12" s="312">
        <v>137</v>
      </c>
      <c r="W12" s="312">
        <v>1</v>
      </c>
      <c r="X12" s="313">
        <v>113.5</v>
      </c>
      <c r="Y12" s="257"/>
    </row>
    <row r="13" spans="1:25" s="259" customFormat="1" ht="16.5">
      <c r="A13" s="256" t="s">
        <v>363</v>
      </c>
      <c r="B13" s="260" t="s">
        <v>359</v>
      </c>
      <c r="C13" s="307" t="s">
        <v>360</v>
      </c>
      <c r="D13" s="261" t="s">
        <v>23</v>
      </c>
      <c r="E13" s="258">
        <v>24</v>
      </c>
      <c r="F13" s="257">
        <v>71</v>
      </c>
      <c r="G13" s="263" t="s">
        <v>361</v>
      </c>
      <c r="H13" s="309">
        <v>138</v>
      </c>
      <c r="I13" s="303"/>
      <c r="J13" s="257"/>
      <c r="K13" s="257">
        <f t="shared" si="0"/>
        <v>138</v>
      </c>
      <c r="L13" s="310">
        <f t="shared" si="1"/>
        <v>138</v>
      </c>
      <c r="M13" s="310"/>
      <c r="N13" s="310">
        <f t="shared" si="2"/>
        <v>0</v>
      </c>
      <c r="O13" s="310">
        <f t="shared" si="2"/>
        <v>138</v>
      </c>
      <c r="P13" s="311">
        <f t="shared" si="3"/>
        <v>18.905999999999999</v>
      </c>
      <c r="Q13" s="311">
        <f t="shared" si="4"/>
        <v>15.663</v>
      </c>
      <c r="R13" s="257"/>
      <c r="S13" s="257"/>
      <c r="T13" s="257"/>
      <c r="U13" s="262"/>
      <c r="V13" s="312">
        <v>137</v>
      </c>
      <c r="W13" s="312">
        <v>1</v>
      </c>
      <c r="X13" s="313">
        <v>113.5</v>
      </c>
      <c r="Y13" s="257"/>
    </row>
    <row r="14" spans="1:25" s="259" customFormat="1" ht="16.5">
      <c r="A14" s="256" t="s">
        <v>364</v>
      </c>
      <c r="B14" s="260" t="s">
        <v>359</v>
      </c>
      <c r="C14" s="307" t="s">
        <v>360</v>
      </c>
      <c r="D14" s="261" t="s">
        <v>23</v>
      </c>
      <c r="E14" s="258">
        <v>25</v>
      </c>
      <c r="F14" s="257">
        <v>71</v>
      </c>
      <c r="G14" s="263" t="s">
        <v>361</v>
      </c>
      <c r="H14" s="309">
        <v>109</v>
      </c>
      <c r="I14" s="303"/>
      <c r="J14" s="257"/>
      <c r="K14" s="257">
        <f t="shared" ref="K14:K31" si="5">SUM(H14+I14+J14)</f>
        <v>109</v>
      </c>
      <c r="L14" s="310">
        <f t="shared" si="1"/>
        <v>109</v>
      </c>
      <c r="M14" s="310"/>
      <c r="N14" s="310">
        <f t="shared" si="2"/>
        <v>0</v>
      </c>
      <c r="O14" s="310">
        <f t="shared" si="2"/>
        <v>109</v>
      </c>
      <c r="P14" s="311">
        <f t="shared" si="3"/>
        <v>14.933</v>
      </c>
      <c r="Q14" s="311">
        <f t="shared" si="4"/>
        <v>12.371499999999999</v>
      </c>
      <c r="R14" s="257"/>
      <c r="S14" s="257"/>
      <c r="T14" s="257"/>
      <c r="U14" s="262"/>
      <c r="V14" s="312">
        <v>137</v>
      </c>
      <c r="W14" s="312">
        <v>1</v>
      </c>
      <c r="X14" s="313">
        <v>113.5</v>
      </c>
      <c r="Y14" s="257"/>
    </row>
    <row r="15" spans="1:25" s="259" customFormat="1" ht="16.5">
      <c r="A15" s="256" t="s">
        <v>365</v>
      </c>
      <c r="B15" s="260" t="s">
        <v>359</v>
      </c>
      <c r="C15" s="307" t="s">
        <v>360</v>
      </c>
      <c r="D15" s="261" t="s">
        <v>23</v>
      </c>
      <c r="E15" s="258">
        <v>13</v>
      </c>
      <c r="F15" s="257">
        <v>72</v>
      </c>
      <c r="G15" s="263" t="s">
        <v>361</v>
      </c>
      <c r="H15" s="309">
        <v>76</v>
      </c>
      <c r="I15" s="303"/>
      <c r="J15" s="257"/>
      <c r="K15" s="257">
        <f t="shared" si="5"/>
        <v>76</v>
      </c>
      <c r="L15" s="310">
        <f t="shared" si="1"/>
        <v>76</v>
      </c>
      <c r="M15" s="310"/>
      <c r="N15" s="310">
        <f t="shared" si="2"/>
        <v>0</v>
      </c>
      <c r="O15" s="310">
        <f t="shared" si="2"/>
        <v>76</v>
      </c>
      <c r="P15" s="311">
        <f t="shared" si="3"/>
        <v>10.412000000000001</v>
      </c>
      <c r="Q15" s="311">
        <f t="shared" si="4"/>
        <v>8.6259999999999994</v>
      </c>
      <c r="R15" s="257"/>
      <c r="S15" s="257"/>
      <c r="T15" s="257"/>
      <c r="U15" s="262"/>
      <c r="V15" s="312">
        <v>137</v>
      </c>
      <c r="W15" s="312">
        <v>1</v>
      </c>
      <c r="X15" s="313">
        <v>113.5</v>
      </c>
      <c r="Y15" s="257"/>
    </row>
    <row r="16" spans="1:25" s="259" customFormat="1" ht="16.5">
      <c r="A16" s="256" t="s">
        <v>366</v>
      </c>
      <c r="B16" s="260" t="s">
        <v>359</v>
      </c>
      <c r="C16" s="307" t="s">
        <v>360</v>
      </c>
      <c r="D16" s="261" t="s">
        <v>23</v>
      </c>
      <c r="E16" s="258">
        <v>14</v>
      </c>
      <c r="F16" s="257">
        <v>72</v>
      </c>
      <c r="G16" s="263" t="s">
        <v>361</v>
      </c>
      <c r="H16" s="309">
        <v>29</v>
      </c>
      <c r="I16" s="303"/>
      <c r="J16" s="257"/>
      <c r="K16" s="257">
        <f t="shared" si="5"/>
        <v>29</v>
      </c>
      <c r="L16" s="310">
        <f t="shared" si="1"/>
        <v>29</v>
      </c>
      <c r="M16" s="310"/>
      <c r="N16" s="310">
        <f t="shared" si="2"/>
        <v>0</v>
      </c>
      <c r="O16" s="310">
        <f t="shared" si="2"/>
        <v>29</v>
      </c>
      <c r="P16" s="311">
        <f t="shared" si="3"/>
        <v>3.9729999999999999</v>
      </c>
      <c r="Q16" s="311">
        <f t="shared" si="4"/>
        <v>3.2915000000000001</v>
      </c>
      <c r="R16" s="257"/>
      <c r="S16" s="257"/>
      <c r="T16" s="257"/>
      <c r="U16" s="262"/>
      <c r="V16" s="312">
        <v>137</v>
      </c>
      <c r="W16" s="312">
        <v>1</v>
      </c>
      <c r="X16" s="313">
        <v>113.5</v>
      </c>
      <c r="Y16" s="257"/>
    </row>
    <row r="17" spans="1:25" s="259" customFormat="1" ht="16.5">
      <c r="A17" s="256" t="s">
        <v>122</v>
      </c>
      <c r="B17" s="260" t="s">
        <v>359</v>
      </c>
      <c r="C17" s="307" t="s">
        <v>360</v>
      </c>
      <c r="D17" s="261" t="s">
        <v>23</v>
      </c>
      <c r="E17" s="258">
        <v>20</v>
      </c>
      <c r="F17" s="257">
        <v>72</v>
      </c>
      <c r="G17" s="263" t="s">
        <v>361</v>
      </c>
      <c r="H17" s="309">
        <v>340</v>
      </c>
      <c r="I17" s="303"/>
      <c r="J17" s="257"/>
      <c r="K17" s="257">
        <f t="shared" si="5"/>
        <v>340</v>
      </c>
      <c r="L17" s="310">
        <f t="shared" si="1"/>
        <v>340</v>
      </c>
      <c r="M17" s="310"/>
      <c r="N17" s="310">
        <f t="shared" si="2"/>
        <v>0</v>
      </c>
      <c r="O17" s="310">
        <f t="shared" si="2"/>
        <v>340</v>
      </c>
      <c r="P17" s="311">
        <f t="shared" si="3"/>
        <v>46.58</v>
      </c>
      <c r="Q17" s="311">
        <f t="shared" si="4"/>
        <v>38.590000000000003</v>
      </c>
      <c r="R17" s="257"/>
      <c r="S17" s="257"/>
      <c r="T17" s="257"/>
      <c r="U17" s="262"/>
      <c r="V17" s="312">
        <v>137</v>
      </c>
      <c r="W17" s="312">
        <v>1</v>
      </c>
      <c r="X17" s="313">
        <v>113.5</v>
      </c>
      <c r="Y17" s="257"/>
    </row>
    <row r="18" spans="1:25" s="259" customFormat="1" ht="16.5">
      <c r="A18" s="256" t="s">
        <v>120</v>
      </c>
      <c r="B18" s="260" t="s">
        <v>359</v>
      </c>
      <c r="C18" s="307" t="s">
        <v>360</v>
      </c>
      <c r="D18" s="261" t="s">
        <v>23</v>
      </c>
      <c r="E18" s="258">
        <v>8</v>
      </c>
      <c r="F18" s="257">
        <v>73</v>
      </c>
      <c r="G18" s="263" t="s">
        <v>361</v>
      </c>
      <c r="H18" s="309">
        <v>87</v>
      </c>
      <c r="I18" s="303"/>
      <c r="J18" s="257"/>
      <c r="K18" s="257">
        <f t="shared" si="5"/>
        <v>87</v>
      </c>
      <c r="L18" s="310">
        <f t="shared" si="1"/>
        <v>87</v>
      </c>
      <c r="M18" s="310"/>
      <c r="N18" s="310">
        <f t="shared" si="2"/>
        <v>0</v>
      </c>
      <c r="O18" s="310">
        <f t="shared" si="2"/>
        <v>87</v>
      </c>
      <c r="P18" s="311">
        <f t="shared" si="3"/>
        <v>11.919</v>
      </c>
      <c r="Q18" s="311">
        <f t="shared" si="4"/>
        <v>9.8744999999999994</v>
      </c>
      <c r="R18" s="257"/>
      <c r="S18" s="257"/>
      <c r="T18" s="257"/>
      <c r="U18" s="262"/>
      <c r="V18" s="312">
        <v>137</v>
      </c>
      <c r="W18" s="312">
        <v>1</v>
      </c>
      <c r="X18" s="313">
        <v>113.5</v>
      </c>
      <c r="Y18" s="257"/>
    </row>
    <row r="19" spans="1:25" s="259" customFormat="1" ht="16.5">
      <c r="A19" s="256" t="s">
        <v>82</v>
      </c>
      <c r="B19" s="260" t="s">
        <v>359</v>
      </c>
      <c r="C19" s="307" t="s">
        <v>360</v>
      </c>
      <c r="D19" s="261" t="s">
        <v>23</v>
      </c>
      <c r="E19" s="258">
        <v>10</v>
      </c>
      <c r="F19" s="257">
        <v>73</v>
      </c>
      <c r="G19" s="263" t="s">
        <v>361</v>
      </c>
      <c r="H19" s="309">
        <v>192</v>
      </c>
      <c r="I19" s="303"/>
      <c r="J19" s="257"/>
      <c r="K19" s="257">
        <f t="shared" si="5"/>
        <v>192</v>
      </c>
      <c r="L19" s="310">
        <f t="shared" si="1"/>
        <v>192</v>
      </c>
      <c r="M19" s="310"/>
      <c r="N19" s="310">
        <f t="shared" si="2"/>
        <v>0</v>
      </c>
      <c r="O19" s="310">
        <f t="shared" si="2"/>
        <v>192</v>
      </c>
      <c r="P19" s="311">
        <f t="shared" si="3"/>
        <v>26.303999999999998</v>
      </c>
      <c r="Q19" s="311">
        <f t="shared" si="4"/>
        <v>21.792000000000002</v>
      </c>
      <c r="R19" s="257"/>
      <c r="S19" s="257"/>
      <c r="T19" s="257"/>
      <c r="U19" s="262"/>
      <c r="V19" s="312">
        <v>137</v>
      </c>
      <c r="W19" s="312">
        <v>1</v>
      </c>
      <c r="X19" s="313">
        <v>113.5</v>
      </c>
      <c r="Y19" s="257"/>
    </row>
    <row r="20" spans="1:25" s="259" customFormat="1" ht="16.5">
      <c r="A20" s="256" t="s">
        <v>367</v>
      </c>
      <c r="B20" s="260" t="s">
        <v>359</v>
      </c>
      <c r="C20" s="307" t="s">
        <v>360</v>
      </c>
      <c r="D20" s="261"/>
      <c r="E20" s="258">
        <v>26</v>
      </c>
      <c r="F20" s="257">
        <v>78</v>
      </c>
      <c r="G20" s="263" t="s">
        <v>77</v>
      </c>
      <c r="H20" s="309">
        <v>8</v>
      </c>
      <c r="I20" s="303"/>
      <c r="J20" s="257">
        <v>81</v>
      </c>
      <c r="K20" s="257">
        <f t="shared" si="5"/>
        <v>89</v>
      </c>
      <c r="L20" s="310">
        <f t="shared" si="1"/>
        <v>8</v>
      </c>
      <c r="M20" s="310"/>
      <c r="N20" s="310">
        <f t="shared" si="2"/>
        <v>81</v>
      </c>
      <c r="O20" s="310">
        <f t="shared" si="2"/>
        <v>89</v>
      </c>
      <c r="P20" s="311">
        <f t="shared" si="3"/>
        <v>12.193</v>
      </c>
      <c r="Q20" s="311">
        <f t="shared" si="4"/>
        <v>10.1015</v>
      </c>
      <c r="R20" s="257"/>
      <c r="S20" s="257"/>
      <c r="T20" s="257"/>
      <c r="U20" s="262"/>
      <c r="V20" s="312">
        <v>137</v>
      </c>
      <c r="W20" s="312">
        <v>1</v>
      </c>
      <c r="X20" s="313">
        <v>113.5</v>
      </c>
      <c r="Y20" s="257"/>
    </row>
    <row r="21" spans="1:25" s="259" customFormat="1" ht="16.5">
      <c r="A21" s="256" t="s">
        <v>83</v>
      </c>
      <c r="B21" s="260" t="s">
        <v>359</v>
      </c>
      <c r="C21" s="307" t="s">
        <v>360</v>
      </c>
      <c r="D21" s="261"/>
      <c r="E21" s="258">
        <v>29</v>
      </c>
      <c r="F21" s="257">
        <v>79</v>
      </c>
      <c r="G21" s="263" t="s">
        <v>77</v>
      </c>
      <c r="H21" s="309"/>
      <c r="I21" s="303"/>
      <c r="J21" s="257">
        <v>4</v>
      </c>
      <c r="K21" s="257">
        <f t="shared" si="5"/>
        <v>4</v>
      </c>
      <c r="L21" s="310">
        <f t="shared" si="1"/>
        <v>0</v>
      </c>
      <c r="M21" s="310"/>
      <c r="N21" s="310">
        <f t="shared" si="2"/>
        <v>4</v>
      </c>
      <c r="O21" s="310">
        <f t="shared" si="2"/>
        <v>4</v>
      </c>
      <c r="P21" s="311">
        <f t="shared" si="3"/>
        <v>0.54800000000000004</v>
      </c>
      <c r="Q21" s="311">
        <f t="shared" si="4"/>
        <v>0.45400000000000001</v>
      </c>
      <c r="R21" s="257"/>
      <c r="S21" s="257"/>
      <c r="T21" s="257"/>
      <c r="U21" s="262"/>
      <c r="V21" s="312">
        <v>137</v>
      </c>
      <c r="W21" s="312">
        <v>1</v>
      </c>
      <c r="X21" s="313">
        <v>113.5</v>
      </c>
      <c r="Y21" s="257"/>
    </row>
    <row r="22" spans="1:25" s="259" customFormat="1" ht="16.5">
      <c r="A22" s="256" t="s">
        <v>84</v>
      </c>
      <c r="B22" s="260" t="s">
        <v>359</v>
      </c>
      <c r="C22" s="307" t="s">
        <v>360</v>
      </c>
      <c r="D22" s="261"/>
      <c r="E22" s="258">
        <v>42</v>
      </c>
      <c r="F22" s="257">
        <v>79</v>
      </c>
      <c r="G22" s="263" t="s">
        <v>84</v>
      </c>
      <c r="H22" s="309">
        <v>453</v>
      </c>
      <c r="I22" s="303"/>
      <c r="J22" s="257"/>
      <c r="K22" s="257">
        <f t="shared" si="5"/>
        <v>453</v>
      </c>
      <c r="L22" s="310">
        <f t="shared" si="1"/>
        <v>453</v>
      </c>
      <c r="M22" s="310"/>
      <c r="N22" s="310">
        <f t="shared" si="2"/>
        <v>0</v>
      </c>
      <c r="O22" s="310">
        <f t="shared" si="2"/>
        <v>453</v>
      </c>
      <c r="P22" s="311">
        <f t="shared" si="3"/>
        <v>62.061</v>
      </c>
      <c r="Q22" s="311">
        <f t="shared" si="4"/>
        <v>51.415500000000002</v>
      </c>
      <c r="R22" s="257"/>
      <c r="S22" s="257"/>
      <c r="T22" s="257"/>
      <c r="U22" s="262"/>
      <c r="V22" s="312">
        <v>137</v>
      </c>
      <c r="W22" s="312">
        <v>1</v>
      </c>
      <c r="X22" s="313">
        <v>113.5</v>
      </c>
      <c r="Y22" s="257"/>
    </row>
    <row r="23" spans="1:25" s="259" customFormat="1" ht="16.5">
      <c r="A23" s="256" t="s">
        <v>85</v>
      </c>
      <c r="B23" s="260" t="s">
        <v>359</v>
      </c>
      <c r="C23" s="307" t="s">
        <v>360</v>
      </c>
      <c r="D23" s="261"/>
      <c r="E23" s="258">
        <v>43</v>
      </c>
      <c r="F23" s="257">
        <v>79</v>
      </c>
      <c r="G23" s="263" t="s">
        <v>84</v>
      </c>
      <c r="H23" s="309">
        <v>34</v>
      </c>
      <c r="I23" s="303"/>
      <c r="J23" s="257"/>
      <c r="K23" s="257">
        <f t="shared" si="5"/>
        <v>34</v>
      </c>
      <c r="L23" s="310">
        <f t="shared" si="1"/>
        <v>34</v>
      </c>
      <c r="M23" s="310"/>
      <c r="N23" s="310">
        <f t="shared" si="2"/>
        <v>0</v>
      </c>
      <c r="O23" s="310">
        <f t="shared" si="2"/>
        <v>34</v>
      </c>
      <c r="P23" s="311">
        <f t="shared" si="3"/>
        <v>4.6580000000000004</v>
      </c>
      <c r="Q23" s="311">
        <f t="shared" si="4"/>
        <v>3.859</v>
      </c>
      <c r="R23" s="257"/>
      <c r="S23" s="257"/>
      <c r="T23" s="257"/>
      <c r="U23" s="262"/>
      <c r="V23" s="312">
        <v>137</v>
      </c>
      <c r="W23" s="312">
        <v>1</v>
      </c>
      <c r="X23" s="313">
        <v>113.5</v>
      </c>
      <c r="Y23" s="257"/>
    </row>
    <row r="24" spans="1:25" s="259" customFormat="1" ht="16.5">
      <c r="A24" s="256" t="s">
        <v>368</v>
      </c>
      <c r="B24" s="260" t="s">
        <v>359</v>
      </c>
      <c r="C24" s="307" t="s">
        <v>360</v>
      </c>
      <c r="D24" s="261"/>
      <c r="E24" s="258">
        <v>44</v>
      </c>
      <c r="F24" s="257">
        <v>79</v>
      </c>
      <c r="G24" s="263" t="s">
        <v>84</v>
      </c>
      <c r="H24" s="309">
        <v>1</v>
      </c>
      <c r="I24" s="303"/>
      <c r="J24" s="257"/>
      <c r="K24" s="257">
        <f t="shared" si="5"/>
        <v>1</v>
      </c>
      <c r="L24" s="310">
        <f t="shared" si="1"/>
        <v>1</v>
      </c>
      <c r="M24" s="310"/>
      <c r="N24" s="310">
        <f t="shared" si="2"/>
        <v>0</v>
      </c>
      <c r="O24" s="310">
        <f t="shared" si="2"/>
        <v>1</v>
      </c>
      <c r="P24" s="311">
        <f t="shared" si="3"/>
        <v>0.13700000000000001</v>
      </c>
      <c r="Q24" s="311">
        <f t="shared" si="4"/>
        <v>0.1135</v>
      </c>
      <c r="R24" s="257"/>
      <c r="S24" s="257"/>
      <c r="T24" s="257"/>
      <c r="U24" s="262"/>
      <c r="V24" s="312">
        <v>137</v>
      </c>
      <c r="W24" s="312">
        <v>1</v>
      </c>
      <c r="X24" s="313">
        <v>113.5</v>
      </c>
      <c r="Y24" s="257"/>
    </row>
    <row r="25" spans="1:25" s="259" customFormat="1" ht="16.5">
      <c r="A25" s="256" t="s">
        <v>369</v>
      </c>
      <c r="B25" s="260" t="s">
        <v>359</v>
      </c>
      <c r="C25" s="307" t="s">
        <v>360</v>
      </c>
      <c r="D25" s="261"/>
      <c r="E25" s="258">
        <v>2</v>
      </c>
      <c r="F25" s="257">
        <v>80</v>
      </c>
      <c r="G25" s="263" t="s">
        <v>84</v>
      </c>
      <c r="H25" s="309">
        <v>86</v>
      </c>
      <c r="I25" s="303"/>
      <c r="J25" s="257"/>
      <c r="K25" s="257">
        <f t="shared" si="5"/>
        <v>86</v>
      </c>
      <c r="L25" s="310">
        <f t="shared" si="1"/>
        <v>86</v>
      </c>
      <c r="M25" s="310"/>
      <c r="N25" s="310">
        <f t="shared" ref="N25:O31" si="6">SUM(J25)</f>
        <v>0</v>
      </c>
      <c r="O25" s="310">
        <f t="shared" si="6"/>
        <v>86</v>
      </c>
      <c r="P25" s="311">
        <f t="shared" si="3"/>
        <v>11.782</v>
      </c>
      <c r="Q25" s="311">
        <f t="shared" si="4"/>
        <v>9.7609999999999992</v>
      </c>
      <c r="R25" s="257"/>
      <c r="S25" s="257"/>
      <c r="T25" s="257"/>
      <c r="U25" s="262"/>
      <c r="V25" s="312">
        <v>137</v>
      </c>
      <c r="W25" s="312">
        <v>1</v>
      </c>
      <c r="X25" s="313">
        <v>113.5</v>
      </c>
      <c r="Y25" s="257"/>
    </row>
    <row r="26" spans="1:25" s="259" customFormat="1" ht="16.5">
      <c r="A26" s="256" t="s">
        <v>370</v>
      </c>
      <c r="B26" s="260" t="s">
        <v>359</v>
      </c>
      <c r="C26" s="307" t="s">
        <v>360</v>
      </c>
      <c r="D26" s="261"/>
      <c r="E26" s="258">
        <v>3</v>
      </c>
      <c r="F26" s="257">
        <v>80</v>
      </c>
      <c r="G26" s="263" t="s">
        <v>84</v>
      </c>
      <c r="H26" s="309">
        <v>227</v>
      </c>
      <c r="I26" s="303"/>
      <c r="J26" s="257"/>
      <c r="K26" s="257">
        <f t="shared" si="5"/>
        <v>227</v>
      </c>
      <c r="L26" s="310">
        <f t="shared" si="1"/>
        <v>227</v>
      </c>
      <c r="M26" s="310"/>
      <c r="N26" s="310">
        <f t="shared" si="6"/>
        <v>0</v>
      </c>
      <c r="O26" s="310">
        <f t="shared" si="6"/>
        <v>227</v>
      </c>
      <c r="P26" s="311">
        <f t="shared" si="3"/>
        <v>31.099</v>
      </c>
      <c r="Q26" s="311">
        <f t="shared" si="4"/>
        <v>25.764500000000002</v>
      </c>
      <c r="R26" s="257"/>
      <c r="S26" s="257"/>
      <c r="T26" s="257"/>
      <c r="U26" s="262"/>
      <c r="V26" s="312">
        <v>137</v>
      </c>
      <c r="W26" s="312">
        <v>1</v>
      </c>
      <c r="X26" s="313">
        <v>113.5</v>
      </c>
      <c r="Y26" s="257"/>
    </row>
    <row r="27" spans="1:25" s="259" customFormat="1" ht="16.5">
      <c r="A27" s="256" t="s">
        <v>371</v>
      </c>
      <c r="B27" s="260" t="s">
        <v>359</v>
      </c>
      <c r="C27" s="307" t="s">
        <v>360</v>
      </c>
      <c r="D27" s="261"/>
      <c r="E27" s="258">
        <v>21</v>
      </c>
      <c r="F27" s="257">
        <v>81</v>
      </c>
      <c r="G27" s="263" t="s">
        <v>77</v>
      </c>
      <c r="H27" s="309">
        <v>2</v>
      </c>
      <c r="I27" s="303"/>
      <c r="J27" s="257"/>
      <c r="K27" s="257">
        <f t="shared" si="5"/>
        <v>2</v>
      </c>
      <c r="L27" s="310">
        <f t="shared" si="1"/>
        <v>2</v>
      </c>
      <c r="M27" s="310"/>
      <c r="N27" s="310">
        <f t="shared" si="6"/>
        <v>0</v>
      </c>
      <c r="O27" s="310">
        <f t="shared" si="6"/>
        <v>2</v>
      </c>
      <c r="P27" s="311">
        <f t="shared" si="3"/>
        <v>0.27400000000000002</v>
      </c>
      <c r="Q27" s="311">
        <f t="shared" si="4"/>
        <v>0.22700000000000001</v>
      </c>
      <c r="R27" s="257"/>
      <c r="S27" s="257"/>
      <c r="T27" s="257"/>
      <c r="U27" s="262"/>
      <c r="V27" s="312">
        <v>137</v>
      </c>
      <c r="W27" s="312">
        <v>1</v>
      </c>
      <c r="X27" s="313">
        <v>113.5</v>
      </c>
      <c r="Y27" s="257"/>
    </row>
    <row r="28" spans="1:25" s="259" customFormat="1" ht="16.5">
      <c r="A28" s="256" t="s">
        <v>372</v>
      </c>
      <c r="B28" s="260" t="s">
        <v>359</v>
      </c>
      <c r="C28" s="307" t="s">
        <v>360</v>
      </c>
      <c r="D28" s="261"/>
      <c r="E28" s="258">
        <v>46</v>
      </c>
      <c r="F28" s="257">
        <v>81</v>
      </c>
      <c r="G28" s="263" t="s">
        <v>77</v>
      </c>
      <c r="H28" s="309">
        <v>22</v>
      </c>
      <c r="I28" s="303"/>
      <c r="J28" s="257"/>
      <c r="K28" s="257">
        <f t="shared" si="5"/>
        <v>22</v>
      </c>
      <c r="L28" s="310">
        <f t="shared" si="1"/>
        <v>22</v>
      </c>
      <c r="M28" s="310"/>
      <c r="N28" s="310">
        <f t="shared" si="6"/>
        <v>0</v>
      </c>
      <c r="O28" s="310">
        <f t="shared" si="6"/>
        <v>22</v>
      </c>
      <c r="P28" s="311">
        <f t="shared" si="3"/>
        <v>3.0139999999999998</v>
      </c>
      <c r="Q28" s="311">
        <f t="shared" si="4"/>
        <v>2.4969999999999999</v>
      </c>
      <c r="R28" s="257"/>
      <c r="S28" s="257"/>
      <c r="T28" s="257"/>
      <c r="U28" s="262"/>
      <c r="V28" s="312">
        <v>137</v>
      </c>
      <c r="W28" s="312">
        <v>1</v>
      </c>
      <c r="X28" s="313">
        <v>113.5</v>
      </c>
      <c r="Y28" s="257"/>
    </row>
    <row r="29" spans="1:25" s="259" customFormat="1" ht="16.5">
      <c r="A29" s="256" t="s">
        <v>373</v>
      </c>
      <c r="B29" s="260" t="s">
        <v>359</v>
      </c>
      <c r="C29" s="307" t="s">
        <v>360</v>
      </c>
      <c r="D29" s="261"/>
      <c r="E29" s="258">
        <v>11</v>
      </c>
      <c r="F29" s="257">
        <v>82</v>
      </c>
      <c r="G29" s="263" t="s">
        <v>77</v>
      </c>
      <c r="H29" s="309">
        <v>2</v>
      </c>
      <c r="I29" s="303"/>
      <c r="J29" s="257"/>
      <c r="K29" s="257">
        <f t="shared" si="5"/>
        <v>2</v>
      </c>
      <c r="L29" s="310">
        <f t="shared" si="1"/>
        <v>2</v>
      </c>
      <c r="M29" s="310"/>
      <c r="N29" s="310">
        <f t="shared" si="6"/>
        <v>0</v>
      </c>
      <c r="O29" s="310">
        <f t="shared" si="6"/>
        <v>2</v>
      </c>
      <c r="P29" s="311">
        <f t="shared" si="3"/>
        <v>0.27400000000000002</v>
      </c>
      <c r="Q29" s="311">
        <f t="shared" si="4"/>
        <v>0.22700000000000001</v>
      </c>
      <c r="R29" s="257"/>
      <c r="S29" s="257"/>
      <c r="T29" s="257"/>
      <c r="U29" s="262"/>
      <c r="V29" s="312">
        <v>137</v>
      </c>
      <c r="W29" s="312">
        <v>1</v>
      </c>
      <c r="X29" s="313">
        <v>113.5</v>
      </c>
      <c r="Y29" s="257"/>
    </row>
    <row r="30" spans="1:25" s="259" customFormat="1" ht="16.5">
      <c r="A30" s="256" t="s">
        <v>374</v>
      </c>
      <c r="B30" s="260" t="s">
        <v>359</v>
      </c>
      <c r="C30" s="307" t="s">
        <v>360</v>
      </c>
      <c r="D30" s="261"/>
      <c r="E30" s="258">
        <v>21</v>
      </c>
      <c r="F30" s="257">
        <v>82</v>
      </c>
      <c r="G30" s="263" t="s">
        <v>77</v>
      </c>
      <c r="H30" s="309">
        <v>18</v>
      </c>
      <c r="I30" s="303"/>
      <c r="J30" s="257"/>
      <c r="K30" s="257">
        <f t="shared" si="5"/>
        <v>18</v>
      </c>
      <c r="L30" s="310">
        <f t="shared" si="1"/>
        <v>18</v>
      </c>
      <c r="M30" s="310"/>
      <c r="N30" s="310">
        <f t="shared" si="6"/>
        <v>0</v>
      </c>
      <c r="O30" s="310">
        <f t="shared" si="6"/>
        <v>18</v>
      </c>
      <c r="P30" s="311">
        <f t="shared" si="3"/>
        <v>2.4660000000000002</v>
      </c>
      <c r="Q30" s="311">
        <f t="shared" si="4"/>
        <v>2.0430000000000001</v>
      </c>
      <c r="R30" s="257"/>
      <c r="S30" s="257"/>
      <c r="T30" s="257"/>
      <c r="U30" s="262"/>
      <c r="V30" s="312">
        <v>137</v>
      </c>
      <c r="W30" s="312">
        <v>1</v>
      </c>
      <c r="X30" s="313">
        <v>113.5</v>
      </c>
      <c r="Y30" s="257"/>
    </row>
    <row r="31" spans="1:25" s="259" customFormat="1" ht="16.5">
      <c r="A31" s="256" t="s">
        <v>375</v>
      </c>
      <c r="B31" s="260" t="s">
        <v>359</v>
      </c>
      <c r="C31" s="307" t="s">
        <v>360</v>
      </c>
      <c r="D31" s="261"/>
      <c r="E31" s="258">
        <v>33</v>
      </c>
      <c r="F31" s="257">
        <v>82</v>
      </c>
      <c r="G31" s="263" t="s">
        <v>77</v>
      </c>
      <c r="H31" s="309">
        <v>10</v>
      </c>
      <c r="I31" s="303"/>
      <c r="J31" s="257">
        <v>19</v>
      </c>
      <c r="K31" s="257">
        <f t="shared" si="5"/>
        <v>29</v>
      </c>
      <c r="L31" s="310">
        <f t="shared" si="1"/>
        <v>10</v>
      </c>
      <c r="M31" s="310"/>
      <c r="N31" s="310">
        <f t="shared" si="6"/>
        <v>19</v>
      </c>
      <c r="O31" s="310">
        <f t="shared" si="6"/>
        <v>29</v>
      </c>
      <c r="P31" s="311">
        <f t="shared" si="3"/>
        <v>3.9729999999999999</v>
      </c>
      <c r="Q31" s="311">
        <f t="shared" si="4"/>
        <v>3.2915000000000001</v>
      </c>
      <c r="R31" s="257"/>
      <c r="S31" s="257"/>
      <c r="T31" s="257"/>
      <c r="U31" s="262"/>
      <c r="V31" s="312">
        <v>137</v>
      </c>
      <c r="W31" s="312">
        <v>1</v>
      </c>
      <c r="X31" s="313">
        <v>113.5</v>
      </c>
      <c r="Y31" s="257"/>
    </row>
    <row r="32" spans="1:25" s="259" customFormat="1" ht="16.5">
      <c r="A32" s="256"/>
      <c r="B32" s="260"/>
      <c r="C32" s="314" t="s">
        <v>24</v>
      </c>
      <c r="D32" s="261"/>
      <c r="E32" s="258"/>
      <c r="F32" s="257"/>
      <c r="G32" s="263"/>
      <c r="H32" s="315">
        <f>SUM(H8:H31)</f>
        <v>1936</v>
      </c>
      <c r="I32" s="315"/>
      <c r="J32" s="315">
        <f t="shared" ref="J32:K32" si="7">SUM(J8:J31)</f>
        <v>288</v>
      </c>
      <c r="K32" s="316">
        <f t="shared" si="7"/>
        <v>2224</v>
      </c>
      <c r="L32" s="315">
        <f>SUM(L8:L31)</f>
        <v>1936</v>
      </c>
      <c r="M32" s="315"/>
      <c r="N32" s="315">
        <f>SUM(N8:N31)</f>
        <v>288</v>
      </c>
      <c r="O32" s="315">
        <f>SUM(O8:O31)</f>
        <v>2224</v>
      </c>
      <c r="P32" s="317">
        <f>SUM(P8:P31)</f>
        <v>304.68800000000005</v>
      </c>
      <c r="Q32" s="317">
        <f>SUM(Q8:Q31)</f>
        <v>252.42400000000004</v>
      </c>
      <c r="R32" s="257"/>
      <c r="S32" s="257"/>
      <c r="T32" s="257"/>
      <c r="U32" s="262"/>
      <c r="V32" s="312"/>
      <c r="W32" s="312"/>
      <c r="X32" s="313"/>
      <c r="Y32" s="257"/>
    </row>
    <row r="33" spans="1:25" s="259" customFormat="1" ht="16.5">
      <c r="A33" s="256" t="s">
        <v>43</v>
      </c>
      <c r="B33" s="260" t="s">
        <v>376</v>
      </c>
      <c r="C33" s="318" t="s">
        <v>377</v>
      </c>
      <c r="D33" s="261" t="s">
        <v>23</v>
      </c>
      <c r="E33" s="308" t="s">
        <v>110</v>
      </c>
      <c r="F33" s="263" t="s">
        <v>378</v>
      </c>
      <c r="G33" s="263" t="s">
        <v>379</v>
      </c>
      <c r="H33" s="309">
        <v>2</v>
      </c>
      <c r="I33" s="303"/>
      <c r="J33" s="257"/>
      <c r="K33" s="257">
        <f>SUM(H33+I33+J33)</f>
        <v>2</v>
      </c>
      <c r="L33" s="310">
        <f>SUM(H33)</f>
        <v>2</v>
      </c>
      <c r="M33" s="310"/>
      <c r="N33" s="310"/>
      <c r="O33" s="310">
        <f>SUM(K33)</f>
        <v>2</v>
      </c>
      <c r="P33" s="311">
        <f t="shared" ref="P33:P48" si="8">(O33*V33/1000)/W33</f>
        <v>2.4E-2</v>
      </c>
      <c r="Q33" s="311">
        <f t="shared" ref="Q33:Q48" si="9">O33*X33/1000</f>
        <v>1.2500000000000001E-2</v>
      </c>
      <c r="R33" s="257"/>
      <c r="S33" s="257"/>
      <c r="T33" s="257"/>
      <c r="U33" s="262"/>
      <c r="V33" s="312">
        <v>48</v>
      </c>
      <c r="W33" s="312">
        <v>4</v>
      </c>
      <c r="X33" s="313">
        <v>6.25</v>
      </c>
      <c r="Y33" s="257"/>
    </row>
    <row r="34" spans="1:25" s="259" customFormat="1" ht="16.5">
      <c r="A34" s="256" t="s">
        <v>110</v>
      </c>
      <c r="B34" s="260" t="s">
        <v>376</v>
      </c>
      <c r="C34" s="318" t="s">
        <v>377</v>
      </c>
      <c r="D34" s="261"/>
      <c r="E34" s="308" t="s">
        <v>124</v>
      </c>
      <c r="F34" s="263" t="s">
        <v>380</v>
      </c>
      <c r="G34" s="263" t="s">
        <v>379</v>
      </c>
      <c r="H34" s="309">
        <v>12</v>
      </c>
      <c r="I34" s="303"/>
      <c r="J34" s="257"/>
      <c r="K34" s="257">
        <f t="shared" ref="K34:K48" si="10">SUM(H34+I34+J34)</f>
        <v>12</v>
      </c>
      <c r="L34" s="310">
        <f t="shared" ref="L34:L48" si="11">SUM(H34)</f>
        <v>12</v>
      </c>
      <c r="M34" s="310"/>
      <c r="N34" s="310"/>
      <c r="O34" s="310">
        <f t="shared" ref="O34:O48" si="12">SUM(K34)</f>
        <v>12</v>
      </c>
      <c r="P34" s="311">
        <f t="shared" si="8"/>
        <v>0.14399999999999999</v>
      </c>
      <c r="Q34" s="311">
        <f t="shared" si="9"/>
        <v>7.4999999999999997E-2</v>
      </c>
      <c r="R34" s="257"/>
      <c r="S34" s="257"/>
      <c r="T34" s="257"/>
      <c r="U34" s="262"/>
      <c r="V34" s="312">
        <v>48</v>
      </c>
      <c r="W34" s="312">
        <v>4</v>
      </c>
      <c r="X34" s="313">
        <v>6.25</v>
      </c>
      <c r="Y34" s="257"/>
    </row>
    <row r="35" spans="1:25" s="259" customFormat="1" ht="16.5">
      <c r="A35" s="256" t="s">
        <v>124</v>
      </c>
      <c r="B35" s="260" t="s">
        <v>376</v>
      </c>
      <c r="C35" s="318" t="s">
        <v>377</v>
      </c>
      <c r="D35" s="261"/>
      <c r="E35" s="308" t="s">
        <v>362</v>
      </c>
      <c r="F35" s="263" t="s">
        <v>381</v>
      </c>
      <c r="G35" s="263" t="s">
        <v>77</v>
      </c>
      <c r="H35" s="309">
        <v>226</v>
      </c>
      <c r="I35" s="303"/>
      <c r="J35" s="257"/>
      <c r="K35" s="257">
        <f t="shared" si="10"/>
        <v>226</v>
      </c>
      <c r="L35" s="310">
        <f t="shared" si="11"/>
        <v>226</v>
      </c>
      <c r="M35" s="310"/>
      <c r="N35" s="310"/>
      <c r="O35" s="310">
        <f t="shared" si="12"/>
        <v>226</v>
      </c>
      <c r="P35" s="311">
        <f t="shared" si="8"/>
        <v>2.7120000000000002</v>
      </c>
      <c r="Q35" s="311">
        <f t="shared" si="9"/>
        <v>1.4125000000000001</v>
      </c>
      <c r="R35" s="257"/>
      <c r="S35" s="257"/>
      <c r="T35" s="257"/>
      <c r="U35" s="262"/>
      <c r="V35" s="312">
        <v>48</v>
      </c>
      <c r="W35" s="312">
        <v>4</v>
      </c>
      <c r="X35" s="313">
        <v>6.25</v>
      </c>
      <c r="Y35" s="257"/>
    </row>
    <row r="36" spans="1:25" s="259" customFormat="1" ht="16.5">
      <c r="A36" s="256" t="s">
        <v>362</v>
      </c>
      <c r="B36" s="260" t="s">
        <v>376</v>
      </c>
      <c r="C36" s="318" t="s">
        <v>377</v>
      </c>
      <c r="D36" s="261"/>
      <c r="E36" s="308" t="s">
        <v>124</v>
      </c>
      <c r="F36" s="263" t="s">
        <v>382</v>
      </c>
      <c r="G36" s="263" t="s">
        <v>379</v>
      </c>
      <c r="H36" s="309">
        <v>60</v>
      </c>
      <c r="I36" s="303"/>
      <c r="J36" s="257"/>
      <c r="K36" s="257">
        <f t="shared" si="10"/>
        <v>60</v>
      </c>
      <c r="L36" s="310">
        <f t="shared" si="11"/>
        <v>60</v>
      </c>
      <c r="M36" s="310"/>
      <c r="N36" s="310"/>
      <c r="O36" s="310">
        <f t="shared" si="12"/>
        <v>60</v>
      </c>
      <c r="P36" s="311">
        <f t="shared" si="8"/>
        <v>0.72</v>
      </c>
      <c r="Q36" s="311">
        <f t="shared" si="9"/>
        <v>0.375</v>
      </c>
      <c r="R36" s="257"/>
      <c r="S36" s="257"/>
      <c r="T36" s="257"/>
      <c r="U36" s="262"/>
      <c r="V36" s="312">
        <v>48</v>
      </c>
      <c r="W36" s="312">
        <v>4</v>
      </c>
      <c r="X36" s="313">
        <v>6.25</v>
      </c>
      <c r="Y36" s="257"/>
    </row>
    <row r="37" spans="1:25" s="259" customFormat="1" ht="16.5">
      <c r="A37" s="256" t="s">
        <v>92</v>
      </c>
      <c r="B37" s="260" t="s">
        <v>376</v>
      </c>
      <c r="C37" s="318" t="s">
        <v>377</v>
      </c>
      <c r="D37" s="261"/>
      <c r="E37" s="308" t="s">
        <v>92</v>
      </c>
      <c r="F37" s="263" t="s">
        <v>383</v>
      </c>
      <c r="G37" s="263" t="s">
        <v>379</v>
      </c>
      <c r="H37" s="309">
        <v>12</v>
      </c>
      <c r="I37" s="303"/>
      <c r="J37" s="257"/>
      <c r="K37" s="257">
        <f t="shared" si="10"/>
        <v>12</v>
      </c>
      <c r="L37" s="310">
        <f t="shared" si="11"/>
        <v>12</v>
      </c>
      <c r="M37" s="310"/>
      <c r="N37" s="310"/>
      <c r="O37" s="310">
        <f t="shared" si="12"/>
        <v>12</v>
      </c>
      <c r="P37" s="311">
        <f t="shared" si="8"/>
        <v>0.14399999999999999</v>
      </c>
      <c r="Q37" s="311">
        <f t="shared" si="9"/>
        <v>7.4999999999999997E-2</v>
      </c>
      <c r="R37" s="257"/>
      <c r="S37" s="257"/>
      <c r="T37" s="257"/>
      <c r="U37" s="262"/>
      <c r="V37" s="312">
        <v>48</v>
      </c>
      <c r="W37" s="312">
        <v>4</v>
      </c>
      <c r="X37" s="313">
        <v>6.25</v>
      </c>
      <c r="Y37" s="257"/>
    </row>
    <row r="38" spans="1:25" s="259" customFormat="1" ht="16.5">
      <c r="A38" s="256" t="s">
        <v>363</v>
      </c>
      <c r="B38" s="260" t="s">
        <v>376</v>
      </c>
      <c r="C38" s="318" t="s">
        <v>377</v>
      </c>
      <c r="D38" s="261"/>
      <c r="E38" s="308" t="s">
        <v>363</v>
      </c>
      <c r="F38" s="263" t="s">
        <v>384</v>
      </c>
      <c r="G38" s="263" t="s">
        <v>379</v>
      </c>
      <c r="H38" s="309">
        <v>4</v>
      </c>
      <c r="I38" s="303"/>
      <c r="J38" s="257"/>
      <c r="K38" s="257">
        <f t="shared" si="10"/>
        <v>4</v>
      </c>
      <c r="L38" s="310">
        <f t="shared" si="11"/>
        <v>4</v>
      </c>
      <c r="M38" s="310"/>
      <c r="N38" s="310"/>
      <c r="O38" s="310">
        <f t="shared" si="12"/>
        <v>4</v>
      </c>
      <c r="P38" s="311">
        <f t="shared" si="8"/>
        <v>4.8000000000000001E-2</v>
      </c>
      <c r="Q38" s="311">
        <f t="shared" si="9"/>
        <v>2.5000000000000001E-2</v>
      </c>
      <c r="R38" s="257"/>
      <c r="S38" s="257"/>
      <c r="T38" s="257"/>
      <c r="U38" s="262"/>
      <c r="V38" s="312">
        <v>48</v>
      </c>
      <c r="W38" s="312">
        <v>4</v>
      </c>
      <c r="X38" s="313">
        <v>6.25</v>
      </c>
      <c r="Y38" s="257"/>
    </row>
    <row r="39" spans="1:25" s="259" customFormat="1" ht="16.5">
      <c r="A39" s="256" t="s">
        <v>364</v>
      </c>
      <c r="B39" s="260" t="s">
        <v>376</v>
      </c>
      <c r="C39" s="318" t="s">
        <v>377</v>
      </c>
      <c r="D39" s="261"/>
      <c r="E39" s="308" t="s">
        <v>120</v>
      </c>
      <c r="F39" s="263" t="s">
        <v>384</v>
      </c>
      <c r="G39" s="263" t="s">
        <v>379</v>
      </c>
      <c r="H39" s="309">
        <v>146</v>
      </c>
      <c r="I39" s="303"/>
      <c r="J39" s="257"/>
      <c r="K39" s="257">
        <f t="shared" si="10"/>
        <v>146</v>
      </c>
      <c r="L39" s="310">
        <f t="shared" si="11"/>
        <v>146</v>
      </c>
      <c r="M39" s="310"/>
      <c r="N39" s="310"/>
      <c r="O39" s="310">
        <f t="shared" si="12"/>
        <v>146</v>
      </c>
      <c r="P39" s="311">
        <f t="shared" si="8"/>
        <v>1.752</v>
      </c>
      <c r="Q39" s="311">
        <f t="shared" si="9"/>
        <v>0.91249999999999998</v>
      </c>
      <c r="R39" s="257"/>
      <c r="S39" s="257"/>
      <c r="T39" s="257"/>
      <c r="U39" s="262"/>
      <c r="V39" s="312">
        <v>48</v>
      </c>
      <c r="W39" s="312">
        <v>4</v>
      </c>
      <c r="X39" s="313">
        <v>6.25</v>
      </c>
      <c r="Y39" s="257"/>
    </row>
    <row r="40" spans="1:25" s="259" customFormat="1" ht="16.5">
      <c r="A40" s="256" t="s">
        <v>365</v>
      </c>
      <c r="B40" s="260" t="s">
        <v>376</v>
      </c>
      <c r="C40" s="318" t="s">
        <v>377</v>
      </c>
      <c r="D40" s="261"/>
      <c r="E40" s="308" t="s">
        <v>363</v>
      </c>
      <c r="F40" s="263" t="s">
        <v>385</v>
      </c>
      <c r="G40" s="263" t="s">
        <v>379</v>
      </c>
      <c r="H40" s="309">
        <v>4</v>
      </c>
      <c r="I40" s="303"/>
      <c r="J40" s="257"/>
      <c r="K40" s="257">
        <f t="shared" si="10"/>
        <v>4</v>
      </c>
      <c r="L40" s="310">
        <f t="shared" si="11"/>
        <v>4</v>
      </c>
      <c r="M40" s="310"/>
      <c r="N40" s="310"/>
      <c r="O40" s="310">
        <f t="shared" si="12"/>
        <v>4</v>
      </c>
      <c r="P40" s="311">
        <f t="shared" si="8"/>
        <v>4.8000000000000001E-2</v>
      </c>
      <c r="Q40" s="311">
        <f t="shared" si="9"/>
        <v>2.5000000000000001E-2</v>
      </c>
      <c r="R40" s="257"/>
      <c r="S40" s="257"/>
      <c r="T40" s="257"/>
      <c r="U40" s="262"/>
      <c r="V40" s="312">
        <v>48</v>
      </c>
      <c r="W40" s="312">
        <v>4</v>
      </c>
      <c r="X40" s="313">
        <v>6.25</v>
      </c>
      <c r="Y40" s="257"/>
    </row>
    <row r="41" spans="1:25" s="259" customFormat="1" ht="16.5">
      <c r="A41" s="256" t="s">
        <v>366</v>
      </c>
      <c r="B41" s="260" t="s">
        <v>376</v>
      </c>
      <c r="C41" s="318" t="s">
        <v>377</v>
      </c>
      <c r="D41" s="261"/>
      <c r="E41" s="308" t="s">
        <v>92</v>
      </c>
      <c r="F41" s="263" t="s">
        <v>386</v>
      </c>
      <c r="G41" s="263" t="s">
        <v>379</v>
      </c>
      <c r="H41" s="309">
        <v>96</v>
      </c>
      <c r="I41" s="303"/>
      <c r="J41" s="257"/>
      <c r="K41" s="257">
        <f t="shared" si="10"/>
        <v>96</v>
      </c>
      <c r="L41" s="310">
        <f t="shared" si="11"/>
        <v>96</v>
      </c>
      <c r="M41" s="310"/>
      <c r="N41" s="310"/>
      <c r="O41" s="310">
        <f t="shared" si="12"/>
        <v>96</v>
      </c>
      <c r="P41" s="311">
        <f t="shared" si="8"/>
        <v>1.1519999999999999</v>
      </c>
      <c r="Q41" s="311">
        <f t="shared" si="9"/>
        <v>0.6</v>
      </c>
      <c r="R41" s="257"/>
      <c r="S41" s="257"/>
      <c r="T41" s="257"/>
      <c r="U41" s="262"/>
      <c r="V41" s="312">
        <v>48</v>
      </c>
      <c r="W41" s="312">
        <v>4</v>
      </c>
      <c r="X41" s="313">
        <v>6.25</v>
      </c>
      <c r="Y41" s="257"/>
    </row>
    <row r="42" spans="1:25" s="259" customFormat="1" ht="16.5">
      <c r="A42" s="256" t="s">
        <v>122</v>
      </c>
      <c r="B42" s="260" t="s">
        <v>376</v>
      </c>
      <c r="C42" s="318" t="s">
        <v>377</v>
      </c>
      <c r="D42" s="261"/>
      <c r="E42" s="308" t="s">
        <v>365</v>
      </c>
      <c r="F42" s="263" t="s">
        <v>386</v>
      </c>
      <c r="G42" s="263" t="s">
        <v>379</v>
      </c>
      <c r="H42" s="309">
        <v>212</v>
      </c>
      <c r="I42" s="303"/>
      <c r="J42" s="257"/>
      <c r="K42" s="257">
        <f t="shared" si="10"/>
        <v>212</v>
      </c>
      <c r="L42" s="310">
        <f t="shared" si="11"/>
        <v>212</v>
      </c>
      <c r="M42" s="310"/>
      <c r="N42" s="310"/>
      <c r="O42" s="310">
        <f t="shared" si="12"/>
        <v>212</v>
      </c>
      <c r="P42" s="311">
        <f t="shared" si="8"/>
        <v>2.544</v>
      </c>
      <c r="Q42" s="311">
        <f t="shared" si="9"/>
        <v>1.325</v>
      </c>
      <c r="R42" s="257"/>
      <c r="S42" s="257"/>
      <c r="T42" s="257"/>
      <c r="U42" s="262"/>
      <c r="V42" s="312">
        <v>48</v>
      </c>
      <c r="W42" s="312">
        <v>4</v>
      </c>
      <c r="X42" s="313">
        <v>6.25</v>
      </c>
      <c r="Y42" s="257"/>
    </row>
    <row r="43" spans="1:25" s="259" customFormat="1" ht="16.5">
      <c r="A43" s="256" t="s">
        <v>120</v>
      </c>
      <c r="B43" s="260" t="s">
        <v>376</v>
      </c>
      <c r="C43" s="318" t="s">
        <v>377</v>
      </c>
      <c r="D43" s="261"/>
      <c r="E43" s="308" t="s">
        <v>366</v>
      </c>
      <c r="F43" s="263" t="s">
        <v>386</v>
      </c>
      <c r="G43" s="263" t="s">
        <v>379</v>
      </c>
      <c r="H43" s="309">
        <v>1016</v>
      </c>
      <c r="I43" s="303"/>
      <c r="J43" s="257"/>
      <c r="K43" s="257">
        <f t="shared" si="10"/>
        <v>1016</v>
      </c>
      <c r="L43" s="310">
        <f t="shared" si="11"/>
        <v>1016</v>
      </c>
      <c r="M43" s="310"/>
      <c r="N43" s="310"/>
      <c r="O43" s="310">
        <f t="shared" si="12"/>
        <v>1016</v>
      </c>
      <c r="P43" s="311">
        <f t="shared" si="8"/>
        <v>12.192</v>
      </c>
      <c r="Q43" s="311">
        <f t="shared" si="9"/>
        <v>6.35</v>
      </c>
      <c r="R43" s="257"/>
      <c r="S43" s="257"/>
      <c r="T43" s="257"/>
      <c r="U43" s="262"/>
      <c r="V43" s="312">
        <v>48</v>
      </c>
      <c r="W43" s="312">
        <v>4</v>
      </c>
      <c r="X43" s="313">
        <v>6.25</v>
      </c>
      <c r="Y43" s="257"/>
    </row>
    <row r="44" spans="1:25" s="259" customFormat="1" ht="16.5">
      <c r="A44" s="256" t="s">
        <v>82</v>
      </c>
      <c r="B44" s="260" t="s">
        <v>376</v>
      </c>
      <c r="C44" s="318" t="s">
        <v>377</v>
      </c>
      <c r="D44" s="261"/>
      <c r="E44" s="308" t="s">
        <v>122</v>
      </c>
      <c r="F44" s="263" t="s">
        <v>386</v>
      </c>
      <c r="G44" s="263" t="s">
        <v>379</v>
      </c>
      <c r="H44" s="309">
        <v>658</v>
      </c>
      <c r="I44" s="303"/>
      <c r="J44" s="257"/>
      <c r="K44" s="257">
        <f t="shared" si="10"/>
        <v>658</v>
      </c>
      <c r="L44" s="310">
        <f t="shared" si="11"/>
        <v>658</v>
      </c>
      <c r="M44" s="310"/>
      <c r="N44" s="310"/>
      <c r="O44" s="310">
        <f t="shared" si="12"/>
        <v>658</v>
      </c>
      <c r="P44" s="311">
        <f t="shared" si="8"/>
        <v>7.8959999999999999</v>
      </c>
      <c r="Q44" s="311">
        <f t="shared" si="9"/>
        <v>4.1124999999999998</v>
      </c>
      <c r="R44" s="257"/>
      <c r="S44" s="257"/>
      <c r="T44" s="257"/>
      <c r="U44" s="262"/>
      <c r="V44" s="312">
        <v>48</v>
      </c>
      <c r="W44" s="312">
        <v>4</v>
      </c>
      <c r="X44" s="313">
        <v>6.25</v>
      </c>
      <c r="Y44" s="257"/>
    </row>
    <row r="45" spans="1:25" s="259" customFormat="1" ht="16.5">
      <c r="A45" s="256" t="s">
        <v>367</v>
      </c>
      <c r="B45" s="260" t="s">
        <v>376</v>
      </c>
      <c r="C45" s="318" t="s">
        <v>377</v>
      </c>
      <c r="D45" s="261"/>
      <c r="E45" s="308" t="s">
        <v>362</v>
      </c>
      <c r="F45" s="263" t="s">
        <v>165</v>
      </c>
      <c r="G45" s="263" t="s">
        <v>379</v>
      </c>
      <c r="H45" s="309">
        <v>6</v>
      </c>
      <c r="I45" s="303"/>
      <c r="J45" s="257"/>
      <c r="K45" s="257">
        <f t="shared" si="10"/>
        <v>6</v>
      </c>
      <c r="L45" s="310">
        <f t="shared" si="11"/>
        <v>6</v>
      </c>
      <c r="M45" s="310"/>
      <c r="N45" s="310"/>
      <c r="O45" s="310">
        <f t="shared" si="12"/>
        <v>6</v>
      </c>
      <c r="P45" s="311">
        <f t="shared" si="8"/>
        <v>7.1999999999999995E-2</v>
      </c>
      <c r="Q45" s="311">
        <f t="shared" si="9"/>
        <v>3.7499999999999999E-2</v>
      </c>
      <c r="R45" s="257"/>
      <c r="S45" s="257"/>
      <c r="T45" s="257"/>
      <c r="U45" s="262"/>
      <c r="V45" s="312">
        <v>48</v>
      </c>
      <c r="W45" s="312">
        <v>4</v>
      </c>
      <c r="X45" s="313">
        <v>6.25</v>
      </c>
      <c r="Y45" s="257"/>
    </row>
    <row r="46" spans="1:25" s="259" customFormat="1" ht="16.5">
      <c r="A46" s="256" t="s">
        <v>83</v>
      </c>
      <c r="B46" s="260" t="s">
        <v>376</v>
      </c>
      <c r="C46" s="318" t="s">
        <v>377</v>
      </c>
      <c r="D46" s="261"/>
      <c r="E46" s="308" t="s">
        <v>364</v>
      </c>
      <c r="F46" s="263" t="s">
        <v>165</v>
      </c>
      <c r="G46" s="263" t="s">
        <v>379</v>
      </c>
      <c r="H46" s="309">
        <v>24</v>
      </c>
      <c r="I46" s="303"/>
      <c r="J46" s="257"/>
      <c r="K46" s="257">
        <f t="shared" si="10"/>
        <v>24</v>
      </c>
      <c r="L46" s="310">
        <f t="shared" si="11"/>
        <v>24</v>
      </c>
      <c r="M46" s="310"/>
      <c r="N46" s="310"/>
      <c r="O46" s="310">
        <f t="shared" si="12"/>
        <v>24</v>
      </c>
      <c r="P46" s="311">
        <f t="shared" si="8"/>
        <v>0.28799999999999998</v>
      </c>
      <c r="Q46" s="311">
        <f t="shared" si="9"/>
        <v>0.15</v>
      </c>
      <c r="R46" s="257"/>
      <c r="S46" s="257"/>
      <c r="T46" s="257"/>
      <c r="U46" s="262"/>
      <c r="V46" s="312">
        <v>48</v>
      </c>
      <c r="W46" s="312">
        <v>4</v>
      </c>
      <c r="X46" s="313">
        <v>6.25</v>
      </c>
      <c r="Y46" s="257"/>
    </row>
    <row r="47" spans="1:25" s="259" customFormat="1" ht="16.5">
      <c r="A47" s="256" t="s">
        <v>84</v>
      </c>
      <c r="B47" s="260" t="s">
        <v>376</v>
      </c>
      <c r="C47" s="318" t="s">
        <v>377</v>
      </c>
      <c r="D47" s="261"/>
      <c r="E47" s="308" t="s">
        <v>363</v>
      </c>
      <c r="F47" s="263" t="s">
        <v>177</v>
      </c>
      <c r="G47" s="263" t="s">
        <v>379</v>
      </c>
      <c r="H47" s="309">
        <v>6</v>
      </c>
      <c r="I47" s="303"/>
      <c r="J47" s="257"/>
      <c r="K47" s="257">
        <f t="shared" si="10"/>
        <v>6</v>
      </c>
      <c r="L47" s="310">
        <f t="shared" si="11"/>
        <v>6</v>
      </c>
      <c r="M47" s="310"/>
      <c r="N47" s="310"/>
      <c r="O47" s="310">
        <f t="shared" si="12"/>
        <v>6</v>
      </c>
      <c r="P47" s="311">
        <f t="shared" si="8"/>
        <v>7.1999999999999995E-2</v>
      </c>
      <c r="Q47" s="311">
        <f t="shared" si="9"/>
        <v>3.7499999999999999E-2</v>
      </c>
      <c r="R47" s="257"/>
      <c r="S47" s="257"/>
      <c r="T47" s="257"/>
      <c r="U47" s="262"/>
      <c r="V47" s="312">
        <v>48</v>
      </c>
      <c r="W47" s="312">
        <v>4</v>
      </c>
      <c r="X47" s="313">
        <v>6.25</v>
      </c>
      <c r="Y47" s="257"/>
    </row>
    <row r="48" spans="1:25" s="259" customFormat="1" ht="16.5">
      <c r="A48" s="256" t="s">
        <v>85</v>
      </c>
      <c r="B48" s="260" t="s">
        <v>376</v>
      </c>
      <c r="C48" s="318" t="s">
        <v>377</v>
      </c>
      <c r="D48" s="261"/>
      <c r="E48" s="308" t="s">
        <v>124</v>
      </c>
      <c r="F48" s="263" t="s">
        <v>387</v>
      </c>
      <c r="G48" s="263" t="s">
        <v>77</v>
      </c>
      <c r="H48" s="309">
        <v>2</v>
      </c>
      <c r="I48" s="303"/>
      <c r="J48" s="257"/>
      <c r="K48" s="257">
        <f t="shared" si="10"/>
        <v>2</v>
      </c>
      <c r="L48" s="310">
        <f t="shared" si="11"/>
        <v>2</v>
      </c>
      <c r="M48" s="310"/>
      <c r="N48" s="310"/>
      <c r="O48" s="310">
        <f t="shared" si="12"/>
        <v>2</v>
      </c>
      <c r="P48" s="311">
        <f t="shared" si="8"/>
        <v>2.4E-2</v>
      </c>
      <c r="Q48" s="311">
        <f t="shared" si="9"/>
        <v>1.2500000000000001E-2</v>
      </c>
      <c r="R48" s="257"/>
      <c r="S48" s="257"/>
      <c r="T48" s="257"/>
      <c r="U48" s="262"/>
      <c r="V48" s="312">
        <v>48</v>
      </c>
      <c r="W48" s="312">
        <v>4</v>
      </c>
      <c r="X48" s="313">
        <v>6.25</v>
      </c>
      <c r="Y48" s="257"/>
    </row>
    <row r="49" spans="1:25" s="259" customFormat="1" ht="16.5">
      <c r="A49" s="256"/>
      <c r="B49" s="319"/>
      <c r="C49" s="314" t="s">
        <v>24</v>
      </c>
      <c r="D49" s="261"/>
      <c r="E49" s="258"/>
      <c r="F49" s="266"/>
      <c r="G49" s="264"/>
      <c r="H49" s="315">
        <f>SUM(H33:H48)</f>
        <v>2486</v>
      </c>
      <c r="I49" s="320"/>
      <c r="J49" s="315"/>
      <c r="K49" s="315">
        <f>SUM(K33:K48)</f>
        <v>2486</v>
      </c>
      <c r="L49" s="316">
        <f>SUM(L33:L48)</f>
        <v>2486</v>
      </c>
      <c r="M49" s="316"/>
      <c r="N49" s="316"/>
      <c r="O49" s="316">
        <f>SUM(O33:O48)</f>
        <v>2486</v>
      </c>
      <c r="P49" s="317">
        <f>SUM(P33:P48)</f>
        <v>29.832000000000001</v>
      </c>
      <c r="Q49" s="317">
        <f>SUM(Q33:Q48)</f>
        <v>15.5375</v>
      </c>
      <c r="R49" s="257"/>
      <c r="S49" s="257"/>
      <c r="T49" s="257"/>
      <c r="U49" s="262"/>
      <c r="V49" s="262"/>
      <c r="W49" s="262"/>
      <c r="X49" s="262"/>
      <c r="Y49" s="257"/>
    </row>
    <row r="50" spans="1:25" s="326" customFormat="1" ht="16.5">
      <c r="A50" s="321"/>
      <c r="B50" s="322"/>
      <c r="C50" s="323" t="s">
        <v>24</v>
      </c>
      <c r="D50" s="324"/>
      <c r="E50" s="323"/>
      <c r="F50" s="323"/>
      <c r="G50" s="323"/>
      <c r="H50" s="265"/>
      <c r="I50" s="265"/>
      <c r="J50" s="325"/>
      <c r="K50" s="325"/>
      <c r="L50" s="316"/>
      <c r="M50" s="316"/>
      <c r="N50" s="316"/>
      <c r="O50" s="316"/>
      <c r="P50" s="317">
        <f>SUM(P8:P49)/2</f>
        <v>334.52000000000004</v>
      </c>
      <c r="Q50" s="317">
        <f>SUM(Q8:Q49)/2</f>
        <v>267.96150000000006</v>
      </c>
      <c r="R50" s="266"/>
      <c r="S50" s="266"/>
      <c r="T50" s="266"/>
      <c r="U50" s="325"/>
      <c r="V50" s="325"/>
      <c r="W50" s="325"/>
      <c r="X50" s="325"/>
      <c r="Y50" s="266"/>
    </row>
    <row r="51" spans="1:25" s="270" customFormat="1" ht="15.75">
      <c r="A51" s="268"/>
      <c r="B51" s="269"/>
      <c r="C51" s="269"/>
      <c r="D51" s="269"/>
      <c r="E51" s="269"/>
      <c r="F51" s="269"/>
      <c r="G51" s="269"/>
      <c r="P51" s="287"/>
      <c r="Q51" s="287"/>
    </row>
    <row r="52" spans="1:25" s="270" customFormat="1" ht="15.75">
      <c r="A52" s="271"/>
      <c r="B52" s="272"/>
      <c r="C52" s="272"/>
      <c r="D52" s="272"/>
      <c r="E52" s="272"/>
      <c r="F52" s="273"/>
      <c r="G52" s="273"/>
      <c r="P52" s="287"/>
      <c r="Q52" s="287"/>
    </row>
    <row r="53" spans="1:25" ht="15.75" customHeight="1">
      <c r="A53" s="271"/>
      <c r="B53" s="272"/>
      <c r="C53" s="272"/>
      <c r="D53" s="272"/>
      <c r="E53" s="272"/>
      <c r="F53" s="273"/>
      <c r="G53" s="273"/>
      <c r="H53" s="270"/>
      <c r="I53" s="270"/>
      <c r="J53" s="270"/>
      <c r="K53" s="270"/>
    </row>
    <row r="54" spans="1:25" ht="15.75">
      <c r="A54" s="275"/>
      <c r="B54" s="275"/>
      <c r="C54" s="275"/>
      <c r="D54" s="275"/>
      <c r="E54" s="275"/>
      <c r="F54" s="275"/>
      <c r="G54" s="275"/>
      <c r="H54" s="275"/>
      <c r="I54" s="275"/>
      <c r="J54" s="275"/>
      <c r="K54" s="275"/>
    </row>
    <row r="55" spans="1:25" s="270" customFormat="1" ht="15.75">
      <c r="A55" s="277"/>
      <c r="B55" s="278"/>
      <c r="C55" s="277"/>
      <c r="D55" s="277"/>
      <c r="E55" s="277"/>
      <c r="F55" s="277"/>
      <c r="G55" s="277"/>
      <c r="H55" s="276"/>
      <c r="I55" s="276"/>
      <c r="J55" s="276"/>
      <c r="K55" s="276"/>
      <c r="P55" s="287"/>
      <c r="Q55" s="287"/>
    </row>
    <row r="56" spans="1:25" s="270" customFormat="1" ht="15.75">
      <c r="A56" s="279"/>
      <c r="B56" s="280"/>
      <c r="C56" s="280"/>
      <c r="D56" s="280"/>
      <c r="E56" s="280"/>
      <c r="F56" s="280"/>
      <c r="G56" s="281"/>
      <c r="H56" s="281"/>
      <c r="I56" s="281"/>
      <c r="J56" s="281"/>
      <c r="K56" s="281"/>
      <c r="P56" s="287"/>
      <c r="Q56" s="287"/>
    </row>
    <row r="57" spans="1:25" s="270" customFormat="1" ht="15">
      <c r="A57" s="280"/>
      <c r="B57" s="280"/>
      <c r="C57" s="280"/>
      <c r="D57" s="280"/>
      <c r="E57" s="280"/>
      <c r="F57" s="282"/>
      <c r="P57" s="287"/>
      <c r="Q57" s="287"/>
    </row>
    <row r="58" spans="1:25" s="270" customFormat="1" ht="15">
      <c r="A58" s="280"/>
      <c r="B58" s="283"/>
      <c r="C58" s="283"/>
      <c r="D58" s="283"/>
      <c r="E58" s="283"/>
      <c r="F58" s="283"/>
      <c r="G58" s="283"/>
      <c r="H58" s="283"/>
      <c r="I58" s="283"/>
      <c r="J58" s="283"/>
      <c r="K58" s="283"/>
      <c r="P58" s="287"/>
      <c r="Q58" s="287"/>
    </row>
    <row r="59" spans="1:25" ht="15">
      <c r="A59" s="283"/>
    </row>
  </sheetData>
  <mergeCells count="17">
    <mergeCell ref="V1:W2"/>
    <mergeCell ref="X1:X3"/>
    <mergeCell ref="Y1:Y3"/>
    <mergeCell ref="H2:K2"/>
    <mergeCell ref="L2:Q2"/>
    <mergeCell ref="T1:U2"/>
    <mergeCell ref="G1:G3"/>
    <mergeCell ref="H1:K1"/>
    <mergeCell ref="L1:Q1"/>
    <mergeCell ref="R1:R3"/>
    <mergeCell ref="S1:S3"/>
    <mergeCell ref="F1:F3"/>
    <mergeCell ref="A1:A3"/>
    <mergeCell ref="B1:B3"/>
    <mergeCell ref="C1:C3"/>
    <mergeCell ref="D1:D3"/>
    <mergeCell ref="E1:E3"/>
  </mergeCells>
  <pageMargins left="0.70866141732283472" right="0.70866141732283472" top="0.74803149606299213" bottom="0.74803149606299213" header="0.31496062992125984" footer="0.31496062992125984"/>
  <pageSetup paperSize="9" firstPageNumber="158" pageOrder="overThenDown" orientation="landscape" useFirstPageNumber="1" r:id="rId1"/>
  <headerFooter>
    <oddFooter>&amp;LМорски БП-Утил_допълн&amp;CСписък № 6 за допълнение и изменение&amp;R&amp;P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Инж.БП-СВ-Утил_изм</vt:lpstr>
      <vt:lpstr>АСП-КЛП-Утил_изм</vt:lpstr>
      <vt:lpstr>АСП-КЛП-Утил_допълн</vt:lpstr>
      <vt:lpstr>Морски БП-Утил.изм</vt:lpstr>
      <vt:lpstr>Морски БП-Утил_допълн</vt:lpstr>
      <vt:lpstr>'АСП-КЛП-Утил_допълн'!Print_Area</vt:lpstr>
      <vt:lpstr>'АСП-КЛП-Утил_изм'!Print_Area</vt:lpstr>
      <vt:lpstr>'Морски БП-Утил.изм'!Print_Area</vt:lpstr>
      <vt:lpstr>'АСП-КЛП-Утил_допълн'!Print_Titles</vt:lpstr>
      <vt:lpstr>'АСП-КЛП-Утил_изм'!Print_Titles</vt:lpstr>
      <vt:lpstr>'Инж.БП-СВ-Утил_изм'!Print_Titles</vt:lpstr>
      <vt:lpstr>'Морски БП-Утил.изм'!Print_Titles</vt:lpstr>
      <vt:lpstr>'Морски БП-Утил_допълн'!Print_Titles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2024-08-09T11:49:27Z</cp:lastPrinted>
  <dcterms:created xsi:type="dcterms:W3CDTF">2019-11-08T08:01:00Z</dcterms:created>
  <dcterms:modified xsi:type="dcterms:W3CDTF">2024-08-21T13:09:44Z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C480AE6F1F6449AC94A09AFC32D2726A</vt:lpwstr>
  </property>
  <property fmtid="{D5CDD505-2E9C-101B-9397-08002B2CF9AE}" pid="3" name="KSOProductBuildVer">
    <vt:lpwstr>1033-11.2.0.11042</vt:lpwstr>
  </property>
</Properties>
</file>